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omments7.xml" ContentType="application/vnd.openxmlformats-officedocument.spreadsheetml.comments+xml"/>
  <Override PartName="/xl/comments8.xml" ContentType="application/vnd.openxmlformats-officedocument.spreadsheetml.comments+xml"/>
  <Override PartName="/xl/comments9.xml" ContentType="application/vnd.openxmlformats-officedocument.spreadsheetml.comments+xml"/>
  <Override PartName="/xl/comments10.xml" ContentType="application/vnd.openxmlformats-officedocument.spreadsheetml.comments+xml"/>
  <Override PartName="/xl/comments1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526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d.docs.live.net/ff9c1cecf29e5fbf/Plocha/Projekty/23-23 Drobné rozpočty Hladiš/06 Veselíčko - vodovod OK/"/>
    </mc:Choice>
  </mc:AlternateContent>
  <xr:revisionPtr revIDLastSave="39" documentId="8_{6CE7EF1F-6E65-4E52-BBC7-9DAE9A633A3C}" xr6:coauthVersionLast="47" xr6:coauthVersionMax="47" xr10:uidLastSave="{3C65C953-F091-4646-B8CE-6680CA2CE316}"/>
  <bookViews>
    <workbookView xWindow="38280" yWindow="3405" windowWidth="29040" windowHeight="15720" firstSheet="1" activeTab="1" xr2:uid="{00000000-000D-0000-FFFF-FFFF00000000}"/>
  </bookViews>
  <sheets>
    <sheet name="Pokyny pro vyplnění" sheetId="11" r:id="rId1"/>
    <sheet name="Stavba" sheetId="1" r:id="rId2"/>
    <sheet name="VzorPolozky" sheetId="10" state="hidden" r:id="rId3"/>
    <sheet name="01 01.01 Pol" sheetId="12" r:id="rId4"/>
    <sheet name="02 02.01 Pol" sheetId="13" r:id="rId5"/>
    <sheet name="03 03.01 Pol" sheetId="14" r:id="rId6"/>
    <sheet name="04 04.01 Pol" sheetId="15" r:id="rId7"/>
    <sheet name="05 05.01 Pol" sheetId="16" r:id="rId8"/>
    <sheet name="06 06.01 Pol" sheetId="17" r:id="rId9"/>
    <sheet name="07 07.01 Pol" sheetId="18" r:id="rId10"/>
    <sheet name="07 07.02 Pol" sheetId="19" r:id="rId11"/>
    <sheet name="08 08.01 Pol" sheetId="20" r:id="rId12"/>
    <sheet name="09 09.01 Pol" sheetId="21" r:id="rId13"/>
  </sheets>
  <externalReferences>
    <externalReference r:id="rId14"/>
  </externalReferences>
  <definedNames>
    <definedName name="CelkemDPHVypocet" localSheetId="1">Stavba!$H$60</definedName>
    <definedName name="CenaCelkem">Stavba!$G$29</definedName>
    <definedName name="CenaCelkemBezDPH">Stavba!$G$28</definedName>
    <definedName name="CenaCelkemVypocet" localSheetId="1">Stavba!$I$60</definedName>
    <definedName name="cisloobjektu">Stavba!$D$3</definedName>
    <definedName name="CisloRozpoctu">'[1]Krycí list'!$C$2</definedName>
    <definedName name="CisloStavby" localSheetId="1">Stavba!$D$2</definedName>
    <definedName name="cislostavby">'[1]Krycí list'!$A$7</definedName>
    <definedName name="CisloStavebnihoRozpoctu">Stavba!$D$4</definedName>
    <definedName name="dadresa">Stavba!$D$12:$G$12</definedName>
    <definedName name="DIČ" localSheetId="1">Stavba!$I$12</definedName>
    <definedName name="dmisto">Stavba!$E$13:$G$13</definedName>
    <definedName name="DPHSni">Stavba!$G$24</definedName>
    <definedName name="DPHZakl">Stavba!$G$26</definedName>
    <definedName name="dpsc" localSheetId="1">Stavba!$D$13</definedName>
    <definedName name="IČO" localSheetId="1">Stavba!$I$11</definedName>
    <definedName name="Mena">Stavba!$J$29</definedName>
    <definedName name="MistoStavby">Stavba!$D$4</definedName>
    <definedName name="nazevobjektu">Stavba!$E$3</definedName>
    <definedName name="NazevRozpoctu">'[1]Krycí list'!$D$2</definedName>
    <definedName name="NazevStavby" localSheetId="1">Stavba!$E$2</definedName>
    <definedName name="nazevstavby">'[1]Krycí list'!$C$7</definedName>
    <definedName name="NazevStavebnihoRozpoctu">Stavba!$E$4</definedName>
    <definedName name="_xlnm.Print_Titles" localSheetId="3">'01 01.01 Pol'!$1:$7</definedName>
    <definedName name="_xlnm.Print_Titles" localSheetId="4">'02 02.01 Pol'!$1:$7</definedName>
    <definedName name="_xlnm.Print_Titles" localSheetId="5">'03 03.01 Pol'!$1:$7</definedName>
    <definedName name="_xlnm.Print_Titles" localSheetId="6">'04 04.01 Pol'!$1:$7</definedName>
    <definedName name="_xlnm.Print_Titles" localSheetId="7">'05 05.01 Pol'!$1:$7</definedName>
    <definedName name="_xlnm.Print_Titles" localSheetId="8">'06 06.01 Pol'!$1:$7</definedName>
    <definedName name="_xlnm.Print_Titles" localSheetId="9">'07 07.01 Pol'!$1:$7</definedName>
    <definedName name="_xlnm.Print_Titles" localSheetId="10">'07 07.02 Pol'!$1:$7</definedName>
    <definedName name="_xlnm.Print_Titles" localSheetId="11">'08 08.01 Pol'!$1:$7</definedName>
    <definedName name="_xlnm.Print_Titles" localSheetId="12">'09 09.01 Pol'!$1:$7</definedName>
    <definedName name="oadresa">Stavba!$D$6</definedName>
    <definedName name="Objednatel" localSheetId="1">Stavba!$D$5</definedName>
    <definedName name="Objekt" localSheetId="1">Stavba!$B$38</definedName>
    <definedName name="_xlnm.Print_Area" localSheetId="3">'01 01.01 Pol'!$A$1:$Y$137</definedName>
    <definedName name="_xlnm.Print_Area" localSheetId="4">'02 02.01 Pol'!$A$1:$Y$182</definedName>
    <definedName name="_xlnm.Print_Area" localSheetId="5">'03 03.01 Pol'!$A$1:$Y$99</definedName>
    <definedName name="_xlnm.Print_Area" localSheetId="6">'04 04.01 Pol'!$A$1:$Y$92</definedName>
    <definedName name="_xlnm.Print_Area" localSheetId="7">'05 05.01 Pol'!$A$1:$Y$82</definedName>
    <definedName name="_xlnm.Print_Area" localSheetId="8">'06 06.01 Pol'!$A$1:$Y$88</definedName>
    <definedName name="_xlnm.Print_Area" localSheetId="9">'07 07.01 Pol'!$A$1:$Y$183</definedName>
    <definedName name="_xlnm.Print_Area" localSheetId="10">'07 07.02 Pol'!$A$1:$Y$28</definedName>
    <definedName name="_xlnm.Print_Area" localSheetId="11">'08 08.01 Pol'!$A$1:$Y$36</definedName>
    <definedName name="_xlnm.Print_Area" localSheetId="12">'09 09.01 Pol'!$A$1:$Y$27</definedName>
    <definedName name="_xlnm.Print_Area" localSheetId="1">Stavba!$A$1:$J$115</definedName>
    <definedName name="odic" localSheetId="1">Stavba!$I$6</definedName>
    <definedName name="oico" localSheetId="1">Stavba!$I$5</definedName>
    <definedName name="omisto" localSheetId="1">Stavba!$E$7</definedName>
    <definedName name="onazev" localSheetId="1">Stavba!$D$6</definedName>
    <definedName name="opsc" localSheetId="1">Stavba!$D$7</definedName>
    <definedName name="padresa">Stavba!$D$9</definedName>
    <definedName name="pdic">Stavba!$I$9</definedName>
    <definedName name="pico">Stavba!$I$8</definedName>
    <definedName name="pmisto">Stavba!$E$10</definedName>
    <definedName name="PocetMJ">#REF!</definedName>
    <definedName name="PoptavkaID">Stavba!$A$1</definedName>
    <definedName name="pPSC">Stavba!$D$10</definedName>
    <definedName name="Projektant">Stavba!$D$8</definedName>
    <definedName name="SazbaDPH1" localSheetId="1">Stavba!$E$23</definedName>
    <definedName name="SazbaDPH1">'[1]Krycí list'!$C$30</definedName>
    <definedName name="SazbaDPH2" localSheetId="1">Stavba!$E$25</definedName>
    <definedName name="SazbaDPH2">'[1]Krycí list'!$C$32</definedName>
    <definedName name="SloupecCC">#REF!</definedName>
    <definedName name="SloupecCisloPol">#REF!</definedName>
    <definedName name="SloupecJC">#REF!</definedName>
    <definedName name="SloupecMJ">#REF!</definedName>
    <definedName name="SloupecMnozstvi">#REF!</definedName>
    <definedName name="SloupecNazPol">#REF!</definedName>
    <definedName name="SloupecPC">#REF!</definedName>
    <definedName name="Vypracoval">Stavba!$D$14</definedName>
    <definedName name="Z_B7E7C763_C459_487D_8ABA_5CFDDFBD5A84_.wvu.Cols" localSheetId="1" hidden="1">Stavba!$A:$A</definedName>
    <definedName name="Z_B7E7C763_C459_487D_8ABA_5CFDDFBD5A84_.wvu.PrintArea" localSheetId="1" hidden="1">Stavba!$B$1:$J$36</definedName>
    <definedName name="ZakladDPHSni">Stavba!$G$23</definedName>
    <definedName name="ZakladDPHSniVypocet" localSheetId="1">Stavba!$F$60</definedName>
    <definedName name="ZakladDPHZakl">Stavba!$G$25</definedName>
    <definedName name="ZakladDPHZaklVypocet" localSheetId="1">Stavba!$G$60</definedName>
    <definedName name="ZaObjednatele">Stavba!$G$34</definedName>
    <definedName name="Zaokrouhleni">Stavba!$G$27</definedName>
    <definedName name="ZaZhotovitele">Stavba!$D$34</definedName>
    <definedName name="Zhotovitel">Stavba!$D$11:$G$11</definedName>
  </definedNames>
  <calcPr calcId="191029"/>
  <customWorkbookViews>
    <customWorkbookView name="Radim" guid="{B7E7C763-C459-487D-8ABA-5CFDDFBD5A84}" maximized="1" xWindow="-8" yWindow="-8" windowWidth="1296" windowHeight="1040" activeSheetId="1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114" i="1" l="1"/>
  <c r="I113" i="1"/>
  <c r="I112" i="1"/>
  <c r="I111" i="1"/>
  <c r="I110" i="1"/>
  <c r="I109" i="1"/>
  <c r="I108" i="1"/>
  <c r="I107" i="1"/>
  <c r="I106" i="1"/>
  <c r="I105" i="1"/>
  <c r="I104" i="1"/>
  <c r="I103" i="1"/>
  <c r="I102" i="1"/>
  <c r="I101" i="1"/>
  <c r="I100" i="1"/>
  <c r="I99" i="1"/>
  <c r="I98" i="1"/>
  <c r="I97" i="1"/>
  <c r="I96" i="1"/>
  <c r="I95" i="1"/>
  <c r="I93" i="1"/>
  <c r="I92" i="1"/>
  <c r="I91" i="1"/>
  <c r="I90" i="1"/>
  <c r="I89" i="1"/>
  <c r="I88" i="1"/>
  <c r="I87" i="1"/>
  <c r="G59" i="1"/>
  <c r="F59" i="1"/>
  <c r="G58" i="1"/>
  <c r="F58" i="1"/>
  <c r="G57" i="1"/>
  <c r="F57" i="1"/>
  <c r="G56" i="1"/>
  <c r="F56" i="1"/>
  <c r="G55" i="1"/>
  <c r="F55" i="1"/>
  <c r="G54" i="1"/>
  <c r="F54" i="1"/>
  <c r="G53" i="1"/>
  <c r="F53" i="1"/>
  <c r="G52" i="1"/>
  <c r="F52" i="1"/>
  <c r="G51" i="1"/>
  <c r="F51" i="1"/>
  <c r="G48" i="1"/>
  <c r="F48" i="1"/>
  <c r="G47" i="1"/>
  <c r="F47" i="1"/>
  <c r="G46" i="1"/>
  <c r="F46" i="1"/>
  <c r="G45" i="1"/>
  <c r="F45" i="1"/>
  <c r="G44" i="1"/>
  <c r="F44" i="1"/>
  <c r="G43" i="1"/>
  <c r="F43" i="1"/>
  <c r="G42" i="1"/>
  <c r="F42" i="1"/>
  <c r="G41" i="1"/>
  <c r="F41" i="1"/>
  <c r="G26" i="21"/>
  <c r="BA12" i="21"/>
  <c r="O8" i="21"/>
  <c r="Q8" i="21"/>
  <c r="V8" i="21"/>
  <c r="G9" i="21"/>
  <c r="G8" i="21" s="1"/>
  <c r="I9" i="21"/>
  <c r="I8" i="21" s="1"/>
  <c r="K9" i="21"/>
  <c r="K8" i="21" s="1"/>
  <c r="M9" i="21"/>
  <c r="M8" i="21" s="1"/>
  <c r="O9" i="21"/>
  <c r="Q9" i="21"/>
  <c r="V9" i="21"/>
  <c r="G11" i="21"/>
  <c r="M11" i="21" s="1"/>
  <c r="M10" i="21" s="1"/>
  <c r="I11" i="21"/>
  <c r="I10" i="21" s="1"/>
  <c r="K11" i="21"/>
  <c r="O11" i="21"/>
  <c r="Q11" i="21"/>
  <c r="V11" i="21"/>
  <c r="G13" i="21"/>
  <c r="I13" i="21"/>
  <c r="K13" i="21"/>
  <c r="K10" i="21" s="1"/>
  <c r="M13" i="21"/>
  <c r="O13" i="21"/>
  <c r="O10" i="21" s="1"/>
  <c r="Q13" i="21"/>
  <c r="Q10" i="21" s="1"/>
  <c r="V13" i="21"/>
  <c r="V10" i="21" s="1"/>
  <c r="G14" i="21"/>
  <c r="I14" i="21"/>
  <c r="K14" i="21"/>
  <c r="M14" i="21"/>
  <c r="O14" i="21"/>
  <c r="Q14" i="21"/>
  <c r="V14" i="21"/>
  <c r="G15" i="21"/>
  <c r="I15" i="21"/>
  <c r="K15" i="21"/>
  <c r="M15" i="21"/>
  <c r="O15" i="21"/>
  <c r="Q15" i="21"/>
  <c r="V15" i="21"/>
  <c r="G16" i="21"/>
  <c r="I16" i="21"/>
  <c r="K16" i="21"/>
  <c r="M16" i="21"/>
  <c r="O16" i="21"/>
  <c r="Q16" i="21"/>
  <c r="V16" i="21"/>
  <c r="G17" i="21"/>
  <c r="M17" i="21" s="1"/>
  <c r="I17" i="21"/>
  <c r="K17" i="21"/>
  <c r="O17" i="21"/>
  <c r="Q17" i="21"/>
  <c r="V17" i="21"/>
  <c r="G18" i="21"/>
  <c r="I18" i="21"/>
  <c r="K18" i="21"/>
  <c r="M18" i="21"/>
  <c r="O18" i="21"/>
  <c r="Q18" i="21"/>
  <c r="V18" i="21"/>
  <c r="G19" i="21"/>
  <c r="M19" i="21" s="1"/>
  <c r="I19" i="21"/>
  <c r="K19" i="21"/>
  <c r="O19" i="21"/>
  <c r="Q19" i="21"/>
  <c r="V19" i="21"/>
  <c r="G20" i="21"/>
  <c r="I20" i="21"/>
  <c r="K20" i="21"/>
  <c r="M20" i="21"/>
  <c r="O20" i="21"/>
  <c r="Q20" i="21"/>
  <c r="G21" i="21"/>
  <c r="I21" i="21"/>
  <c r="K21" i="21"/>
  <c r="M21" i="21"/>
  <c r="O21" i="21"/>
  <c r="Q21" i="21"/>
  <c r="V21" i="21"/>
  <c r="V20" i="21" s="1"/>
  <c r="G23" i="21"/>
  <c r="I23" i="21"/>
  <c r="K23" i="21"/>
  <c r="M23" i="21"/>
  <c r="G24" i="21"/>
  <c r="I24" i="21"/>
  <c r="K24" i="21"/>
  <c r="M24" i="21"/>
  <c r="O24" i="21"/>
  <c r="O23" i="21" s="1"/>
  <c r="Q24" i="21"/>
  <c r="Q23" i="21" s="1"/>
  <c r="V24" i="21"/>
  <c r="V23" i="21" s="1"/>
  <c r="AE26" i="21"/>
  <c r="AF26" i="21"/>
  <c r="G35" i="20"/>
  <c r="BA30" i="20"/>
  <c r="BA21" i="20"/>
  <c r="G9" i="20"/>
  <c r="M9" i="20" s="1"/>
  <c r="I9" i="20"/>
  <c r="I8" i="20" s="1"/>
  <c r="K9" i="20"/>
  <c r="K8" i="20" s="1"/>
  <c r="O9" i="20"/>
  <c r="Q9" i="20"/>
  <c r="V9" i="20"/>
  <c r="G10" i="20"/>
  <c r="I10" i="20"/>
  <c r="K10" i="20"/>
  <c r="M10" i="20"/>
  <c r="O10" i="20"/>
  <c r="Q10" i="20"/>
  <c r="V10" i="20"/>
  <c r="V8" i="20" s="1"/>
  <c r="G12" i="20"/>
  <c r="M12" i="20" s="1"/>
  <c r="I12" i="20"/>
  <c r="K12" i="20"/>
  <c r="O12" i="20"/>
  <c r="Q12" i="20"/>
  <c r="V12" i="20"/>
  <c r="G13" i="20"/>
  <c r="I13" i="20"/>
  <c r="K13" i="20"/>
  <c r="M13" i="20"/>
  <c r="O13" i="20"/>
  <c r="O8" i="20" s="1"/>
  <c r="Q13" i="20"/>
  <c r="Q8" i="20" s="1"/>
  <c r="V13" i="20"/>
  <c r="G14" i="20"/>
  <c r="I14" i="20"/>
  <c r="K14" i="20"/>
  <c r="M14" i="20"/>
  <c r="O14" i="20"/>
  <c r="Q14" i="20"/>
  <c r="V14" i="20"/>
  <c r="G15" i="20"/>
  <c r="I15" i="20"/>
  <c r="K15" i="20"/>
  <c r="M15" i="20"/>
  <c r="O15" i="20"/>
  <c r="Q15" i="20"/>
  <c r="V15" i="20"/>
  <c r="G16" i="20"/>
  <c r="I16" i="20"/>
  <c r="K16" i="20"/>
  <c r="M16" i="20"/>
  <c r="O16" i="20"/>
  <c r="Q16" i="20"/>
  <c r="V16" i="20"/>
  <c r="G17" i="20"/>
  <c r="M17" i="20" s="1"/>
  <c r="I17" i="20"/>
  <c r="K17" i="20"/>
  <c r="O17" i="20"/>
  <c r="Q17" i="20"/>
  <c r="V17" i="20"/>
  <c r="G18" i="20"/>
  <c r="M18" i="20" s="1"/>
  <c r="I18" i="20"/>
  <c r="K18" i="20"/>
  <c r="O18" i="20"/>
  <c r="Q18" i="20"/>
  <c r="V18" i="20"/>
  <c r="G19" i="20"/>
  <c r="I19" i="20"/>
  <c r="K19" i="20"/>
  <c r="M19" i="20"/>
  <c r="O19" i="20"/>
  <c r="Q19" i="20"/>
  <c r="V19" i="20"/>
  <c r="G20" i="20"/>
  <c r="I20" i="20"/>
  <c r="K20" i="20"/>
  <c r="M20" i="20"/>
  <c r="O20" i="20"/>
  <c r="Q20" i="20"/>
  <c r="V20" i="20"/>
  <c r="G22" i="20"/>
  <c r="I22" i="20"/>
  <c r="K22" i="20"/>
  <c r="M22" i="20"/>
  <c r="O22" i="20"/>
  <c r="Q22" i="20"/>
  <c r="V22" i="20"/>
  <c r="G24" i="20"/>
  <c r="M24" i="20" s="1"/>
  <c r="I24" i="20"/>
  <c r="K24" i="20"/>
  <c r="O24" i="20"/>
  <c r="Q24" i="20"/>
  <c r="V24" i="20"/>
  <c r="G25" i="20"/>
  <c r="I25" i="20"/>
  <c r="K25" i="20"/>
  <c r="M25" i="20"/>
  <c r="O25" i="20"/>
  <c r="Q25" i="20"/>
  <c r="V25" i="20"/>
  <c r="G26" i="20"/>
  <c r="M26" i="20" s="1"/>
  <c r="I26" i="20"/>
  <c r="K26" i="20"/>
  <c r="O26" i="20"/>
  <c r="Q26" i="20"/>
  <c r="V26" i="20"/>
  <c r="G27" i="20"/>
  <c r="I27" i="20"/>
  <c r="K27" i="20"/>
  <c r="M27" i="20"/>
  <c r="O27" i="20"/>
  <c r="Q27" i="20"/>
  <c r="V27" i="20"/>
  <c r="G28" i="20"/>
  <c r="I28" i="20"/>
  <c r="K28" i="20"/>
  <c r="M28" i="20"/>
  <c r="O28" i="20"/>
  <c r="Q28" i="20"/>
  <c r="V28" i="20"/>
  <c r="G29" i="20"/>
  <c r="I29" i="20"/>
  <c r="K29" i="20"/>
  <c r="M29" i="20"/>
  <c r="O29" i="20"/>
  <c r="Q29" i="20"/>
  <c r="V29" i="20"/>
  <c r="G31" i="20"/>
  <c r="I31" i="20"/>
  <c r="K31" i="20"/>
  <c r="M31" i="20"/>
  <c r="O31" i="20"/>
  <c r="Q31" i="20"/>
  <c r="V31" i="20"/>
  <c r="G32" i="20"/>
  <c r="M32" i="20" s="1"/>
  <c r="I32" i="20"/>
  <c r="K32" i="20"/>
  <c r="O32" i="20"/>
  <c r="Q32" i="20"/>
  <c r="V32" i="20"/>
  <c r="G33" i="20"/>
  <c r="M33" i="20" s="1"/>
  <c r="I33" i="20"/>
  <c r="K33" i="20"/>
  <c r="O33" i="20"/>
  <c r="Q33" i="20"/>
  <c r="V33" i="20"/>
  <c r="AE35" i="20"/>
  <c r="G27" i="19"/>
  <c r="Q8" i="19"/>
  <c r="V8" i="19"/>
  <c r="G9" i="19"/>
  <c r="G8" i="19" s="1"/>
  <c r="I9" i="19"/>
  <c r="I8" i="19" s="1"/>
  <c r="K9" i="19"/>
  <c r="K8" i="19" s="1"/>
  <c r="M9" i="19"/>
  <c r="M8" i="19" s="1"/>
  <c r="O9" i="19"/>
  <c r="O8" i="19" s="1"/>
  <c r="Q9" i="19"/>
  <c r="V9" i="19"/>
  <c r="O10" i="19"/>
  <c r="Q10" i="19"/>
  <c r="V10" i="19"/>
  <c r="G11" i="19"/>
  <c r="M11" i="19" s="1"/>
  <c r="M10" i="19" s="1"/>
  <c r="I11" i="19"/>
  <c r="I10" i="19" s="1"/>
  <c r="K11" i="19"/>
  <c r="K10" i="19" s="1"/>
  <c r="O11" i="19"/>
  <c r="Q11" i="19"/>
  <c r="V11" i="19"/>
  <c r="I12" i="19"/>
  <c r="K12" i="19"/>
  <c r="O12" i="19"/>
  <c r="Q12" i="19"/>
  <c r="V12" i="19"/>
  <c r="G13" i="19"/>
  <c r="M13" i="19" s="1"/>
  <c r="M12" i="19" s="1"/>
  <c r="I13" i="19"/>
  <c r="K13" i="19"/>
  <c r="O13" i="19"/>
  <c r="Q13" i="19"/>
  <c r="V13" i="19"/>
  <c r="G14" i="19"/>
  <c r="I14" i="19"/>
  <c r="K14" i="19"/>
  <c r="M14" i="19"/>
  <c r="O14" i="19"/>
  <c r="Q14" i="19"/>
  <c r="G15" i="19"/>
  <c r="I15" i="19"/>
  <c r="K15" i="19"/>
  <c r="M15" i="19"/>
  <c r="O15" i="19"/>
  <c r="Q15" i="19"/>
  <c r="V15" i="19"/>
  <c r="V14" i="19" s="1"/>
  <c r="G17" i="19"/>
  <c r="I17" i="19"/>
  <c r="K17" i="19"/>
  <c r="M17" i="19"/>
  <c r="O17" i="19"/>
  <c r="O16" i="19" s="1"/>
  <c r="Q17" i="19"/>
  <c r="Q16" i="19" s="1"/>
  <c r="V17" i="19"/>
  <c r="V16" i="19" s="1"/>
  <c r="G18" i="19"/>
  <c r="M18" i="19" s="1"/>
  <c r="I18" i="19"/>
  <c r="I16" i="19" s="1"/>
  <c r="K18" i="19"/>
  <c r="O18" i="19"/>
  <c r="Q18" i="19"/>
  <c r="V18" i="19"/>
  <c r="G19" i="19"/>
  <c r="I19" i="19"/>
  <c r="K19" i="19"/>
  <c r="M19" i="19"/>
  <c r="O19" i="19"/>
  <c r="Q19" i="19"/>
  <c r="V19" i="19"/>
  <c r="G20" i="19"/>
  <c r="I20" i="19"/>
  <c r="K20" i="19"/>
  <c r="M20" i="19"/>
  <c r="O20" i="19"/>
  <c r="Q20" i="19"/>
  <c r="V20" i="19"/>
  <c r="G21" i="19"/>
  <c r="I21" i="19"/>
  <c r="K21" i="19"/>
  <c r="M21" i="19"/>
  <c r="O21" i="19"/>
  <c r="Q21" i="19"/>
  <c r="V21" i="19"/>
  <c r="G22" i="19"/>
  <c r="I22" i="19"/>
  <c r="K22" i="19"/>
  <c r="M22" i="19"/>
  <c r="O22" i="19"/>
  <c r="Q22" i="19"/>
  <c r="V22" i="19"/>
  <c r="G23" i="19"/>
  <c r="M23" i="19" s="1"/>
  <c r="I23" i="19"/>
  <c r="K23" i="19"/>
  <c r="K16" i="19" s="1"/>
  <c r="O23" i="19"/>
  <c r="Q23" i="19"/>
  <c r="V23" i="19"/>
  <c r="G24" i="19"/>
  <c r="I24" i="19"/>
  <c r="K24" i="19"/>
  <c r="M24" i="19"/>
  <c r="O24" i="19"/>
  <c r="Q24" i="19"/>
  <c r="V24" i="19"/>
  <c r="G25" i="19"/>
  <c r="M25" i="19" s="1"/>
  <c r="I25" i="19"/>
  <c r="K25" i="19"/>
  <c r="O25" i="19"/>
  <c r="Q25" i="19"/>
  <c r="V25" i="19"/>
  <c r="AE27" i="19"/>
  <c r="G182" i="18"/>
  <c r="BA159" i="18"/>
  <c r="BA132" i="18"/>
  <c r="BA130" i="18"/>
  <c r="BA127" i="18"/>
  <c r="BA123" i="18"/>
  <c r="BA110" i="18"/>
  <c r="BA82" i="18"/>
  <c r="BA74" i="18"/>
  <c r="BA48" i="18"/>
  <c r="BA35" i="18"/>
  <c r="BA31" i="18"/>
  <c r="BA25" i="18"/>
  <c r="G9" i="18"/>
  <c r="G8" i="18" s="1"/>
  <c r="I9" i="18"/>
  <c r="I8" i="18" s="1"/>
  <c r="K9" i="18"/>
  <c r="K8" i="18" s="1"/>
  <c r="O9" i="18"/>
  <c r="O8" i="18" s="1"/>
  <c r="Q9" i="18"/>
  <c r="V9" i="18"/>
  <c r="G15" i="18"/>
  <c r="I15" i="18"/>
  <c r="K15" i="18"/>
  <c r="M15" i="18"/>
  <c r="O15" i="18"/>
  <c r="Q15" i="18"/>
  <c r="Q8" i="18" s="1"/>
  <c r="V15" i="18"/>
  <c r="V8" i="18" s="1"/>
  <c r="G17" i="18"/>
  <c r="M17" i="18" s="1"/>
  <c r="I17" i="18"/>
  <c r="K17" i="18"/>
  <c r="O17" i="18"/>
  <c r="Q17" i="18"/>
  <c r="V17" i="18"/>
  <c r="G19" i="18"/>
  <c r="I19" i="18"/>
  <c r="K19" i="18"/>
  <c r="M19" i="18"/>
  <c r="O19" i="18"/>
  <c r="Q19" i="18"/>
  <c r="V19" i="18"/>
  <c r="G24" i="18"/>
  <c r="M24" i="18" s="1"/>
  <c r="I24" i="18"/>
  <c r="K24" i="18"/>
  <c r="O24" i="18"/>
  <c r="Q24" i="18"/>
  <c r="V24" i="18"/>
  <c r="G30" i="18"/>
  <c r="I30" i="18"/>
  <c r="K30" i="18"/>
  <c r="M30" i="18"/>
  <c r="O30" i="18"/>
  <c r="Q30" i="18"/>
  <c r="V30" i="18"/>
  <c r="G34" i="18"/>
  <c r="I34" i="18"/>
  <c r="K34" i="18"/>
  <c r="M34" i="18"/>
  <c r="O34" i="18"/>
  <c r="Q34" i="18"/>
  <c r="V34" i="18"/>
  <c r="G39" i="18"/>
  <c r="I39" i="18"/>
  <c r="K39" i="18"/>
  <c r="M39" i="18"/>
  <c r="O39" i="18"/>
  <c r="Q39" i="18"/>
  <c r="V39" i="18"/>
  <c r="G44" i="18"/>
  <c r="I44" i="18"/>
  <c r="K44" i="18"/>
  <c r="M44" i="18"/>
  <c r="O44" i="18"/>
  <c r="Q44" i="18"/>
  <c r="V44" i="18"/>
  <c r="G47" i="18"/>
  <c r="M47" i="18" s="1"/>
  <c r="I47" i="18"/>
  <c r="K47" i="18"/>
  <c r="O47" i="18"/>
  <c r="Q47" i="18"/>
  <c r="V47" i="18"/>
  <c r="G50" i="18"/>
  <c r="I50" i="18"/>
  <c r="K50" i="18"/>
  <c r="M50" i="18"/>
  <c r="O50" i="18"/>
  <c r="Q50" i="18"/>
  <c r="V50" i="18"/>
  <c r="G53" i="18"/>
  <c r="I53" i="18"/>
  <c r="K53" i="18"/>
  <c r="M53" i="18"/>
  <c r="O53" i="18"/>
  <c r="Q53" i="18"/>
  <c r="V53" i="18"/>
  <c r="G57" i="18"/>
  <c r="M57" i="18" s="1"/>
  <c r="I57" i="18"/>
  <c r="K57" i="18"/>
  <c r="O57" i="18"/>
  <c r="Q57" i="18"/>
  <c r="V57" i="18"/>
  <c r="G60" i="18"/>
  <c r="I60" i="18"/>
  <c r="K60" i="18"/>
  <c r="M60" i="18"/>
  <c r="O60" i="18"/>
  <c r="Q60" i="18"/>
  <c r="V60" i="18"/>
  <c r="G62" i="18"/>
  <c r="M62" i="18" s="1"/>
  <c r="I62" i="18"/>
  <c r="K62" i="18"/>
  <c r="O62" i="18"/>
  <c r="Q62" i="18"/>
  <c r="V62" i="18"/>
  <c r="G64" i="18"/>
  <c r="I64" i="18"/>
  <c r="K64" i="18"/>
  <c r="M64" i="18"/>
  <c r="O64" i="18"/>
  <c r="Q64" i="18"/>
  <c r="V64" i="18"/>
  <c r="G67" i="18"/>
  <c r="M67" i="18" s="1"/>
  <c r="I67" i="18"/>
  <c r="K67" i="18"/>
  <c r="O67" i="18"/>
  <c r="Q67" i="18"/>
  <c r="V67" i="18"/>
  <c r="G73" i="18"/>
  <c r="I73" i="18"/>
  <c r="K73" i="18"/>
  <c r="M73" i="18"/>
  <c r="O73" i="18"/>
  <c r="Q73" i="18"/>
  <c r="V73" i="18"/>
  <c r="G78" i="18"/>
  <c r="I78" i="18"/>
  <c r="K78" i="18"/>
  <c r="M78" i="18"/>
  <c r="O78" i="18"/>
  <c r="Q78" i="18"/>
  <c r="V78" i="18"/>
  <c r="G81" i="18"/>
  <c r="I81" i="18"/>
  <c r="K81" i="18"/>
  <c r="M81" i="18"/>
  <c r="O81" i="18"/>
  <c r="Q81" i="18"/>
  <c r="V81" i="18"/>
  <c r="G84" i="18"/>
  <c r="I84" i="18"/>
  <c r="K84" i="18"/>
  <c r="M84" i="18"/>
  <c r="O84" i="18"/>
  <c r="Q84" i="18"/>
  <c r="V84" i="18"/>
  <c r="G86" i="18"/>
  <c r="M86" i="18" s="1"/>
  <c r="I86" i="18"/>
  <c r="K86" i="18"/>
  <c r="O86" i="18"/>
  <c r="Q86" i="18"/>
  <c r="V86" i="18"/>
  <c r="G88" i="18"/>
  <c r="I88" i="18"/>
  <c r="K88" i="18"/>
  <c r="M88" i="18"/>
  <c r="O88" i="18"/>
  <c r="Q88" i="18"/>
  <c r="V88" i="18"/>
  <c r="G89" i="18"/>
  <c r="I89" i="18"/>
  <c r="K89" i="18"/>
  <c r="M89" i="18"/>
  <c r="O89" i="18"/>
  <c r="Q89" i="18"/>
  <c r="V89" i="18"/>
  <c r="K94" i="18"/>
  <c r="O94" i="18"/>
  <c r="G95" i="18"/>
  <c r="I95" i="18"/>
  <c r="K95" i="18"/>
  <c r="M95" i="18"/>
  <c r="O95" i="18"/>
  <c r="Q95" i="18"/>
  <c r="Q94" i="18" s="1"/>
  <c r="V95" i="18"/>
  <c r="V94" i="18" s="1"/>
  <c r="G97" i="18"/>
  <c r="M97" i="18" s="1"/>
  <c r="I97" i="18"/>
  <c r="K97" i="18"/>
  <c r="O97" i="18"/>
  <c r="Q97" i="18"/>
  <c r="V97" i="18"/>
  <c r="G99" i="18"/>
  <c r="I99" i="18"/>
  <c r="K99" i="18"/>
  <c r="M99" i="18"/>
  <c r="O99" i="18"/>
  <c r="Q99" i="18"/>
  <c r="V99" i="18"/>
  <c r="G102" i="18"/>
  <c r="M102" i="18" s="1"/>
  <c r="I102" i="18"/>
  <c r="K102" i="18"/>
  <c r="O102" i="18"/>
  <c r="Q102" i="18"/>
  <c r="V102" i="18"/>
  <c r="G104" i="18"/>
  <c r="I104" i="18"/>
  <c r="K104" i="18"/>
  <c r="M104" i="18"/>
  <c r="O104" i="18"/>
  <c r="Q104" i="18"/>
  <c r="V104" i="18"/>
  <c r="G107" i="18"/>
  <c r="I107" i="18"/>
  <c r="K107" i="18"/>
  <c r="M107" i="18"/>
  <c r="O107" i="18"/>
  <c r="Q107" i="18"/>
  <c r="V107" i="18"/>
  <c r="G109" i="18"/>
  <c r="I109" i="18"/>
  <c r="I94" i="18" s="1"/>
  <c r="K109" i="18"/>
  <c r="M109" i="18"/>
  <c r="O109" i="18"/>
  <c r="Q109" i="18"/>
  <c r="V109" i="18"/>
  <c r="G114" i="18"/>
  <c r="M114" i="18" s="1"/>
  <c r="M113" i="18" s="1"/>
  <c r="I114" i="18"/>
  <c r="I113" i="18" s="1"/>
  <c r="K114" i="18"/>
  <c r="O114" i="18"/>
  <c r="Q114" i="18"/>
  <c r="V114" i="18"/>
  <c r="G119" i="18"/>
  <c r="I119" i="18"/>
  <c r="K119" i="18"/>
  <c r="K113" i="18" s="1"/>
  <c r="M119" i="18"/>
  <c r="O119" i="18"/>
  <c r="O113" i="18" s="1"/>
  <c r="Q119" i="18"/>
  <c r="V119" i="18"/>
  <c r="G122" i="18"/>
  <c r="I122" i="18"/>
  <c r="K122" i="18"/>
  <c r="M122" i="18"/>
  <c r="O122" i="18"/>
  <c r="Q122" i="18"/>
  <c r="V122" i="18"/>
  <c r="G126" i="18"/>
  <c r="M126" i="18" s="1"/>
  <c r="I126" i="18"/>
  <c r="K126" i="18"/>
  <c r="O126" i="18"/>
  <c r="Q126" i="18"/>
  <c r="V126" i="18"/>
  <c r="G129" i="18"/>
  <c r="I129" i="18"/>
  <c r="K129" i="18"/>
  <c r="M129" i="18"/>
  <c r="O129" i="18"/>
  <c r="Q129" i="18"/>
  <c r="V129" i="18"/>
  <c r="G131" i="18"/>
  <c r="M131" i="18" s="1"/>
  <c r="I131" i="18"/>
  <c r="K131" i="18"/>
  <c r="O131" i="18"/>
  <c r="Q131" i="18"/>
  <c r="V131" i="18"/>
  <c r="G133" i="18"/>
  <c r="I133" i="18"/>
  <c r="K133" i="18"/>
  <c r="M133" i="18"/>
  <c r="O133" i="18"/>
  <c r="Q133" i="18"/>
  <c r="Q113" i="18" s="1"/>
  <c r="V133" i="18"/>
  <c r="G136" i="18"/>
  <c r="M136" i="18" s="1"/>
  <c r="I136" i="18"/>
  <c r="K136" i="18"/>
  <c r="O136" i="18"/>
  <c r="Q136" i="18"/>
  <c r="V136" i="18"/>
  <c r="G140" i="18"/>
  <c r="I140" i="18"/>
  <c r="K140" i="18"/>
  <c r="M140" i="18"/>
  <c r="O140" i="18"/>
  <c r="Q140" i="18"/>
  <c r="V140" i="18"/>
  <c r="G141" i="18"/>
  <c r="I141" i="18"/>
  <c r="K141" i="18"/>
  <c r="M141" i="18"/>
  <c r="O141" i="18"/>
  <c r="Q141" i="18"/>
  <c r="V141" i="18"/>
  <c r="G145" i="18"/>
  <c r="I145" i="18"/>
  <c r="K145" i="18"/>
  <c r="M145" i="18"/>
  <c r="O145" i="18"/>
  <c r="Q145" i="18"/>
  <c r="V145" i="18"/>
  <c r="G148" i="18"/>
  <c r="I148" i="18"/>
  <c r="K148" i="18"/>
  <c r="M148" i="18"/>
  <c r="O148" i="18"/>
  <c r="Q148" i="18"/>
  <c r="V148" i="18"/>
  <c r="V113" i="18" s="1"/>
  <c r="G150" i="18"/>
  <c r="I150" i="18"/>
  <c r="G151" i="18"/>
  <c r="I151" i="18"/>
  <c r="K151" i="18"/>
  <c r="K150" i="18" s="1"/>
  <c r="M151" i="18"/>
  <c r="M150" i="18" s="1"/>
  <c r="O151" i="18"/>
  <c r="O150" i="18" s="1"/>
  <c r="Q151" i="18"/>
  <c r="Q150" i="18" s="1"/>
  <c r="V151" i="18"/>
  <c r="V150" i="18" s="1"/>
  <c r="G154" i="18"/>
  <c r="I154" i="18"/>
  <c r="K154" i="18"/>
  <c r="M154" i="18"/>
  <c r="O154" i="18"/>
  <c r="Q154" i="18"/>
  <c r="V154" i="18"/>
  <c r="G157" i="18"/>
  <c r="I157" i="18"/>
  <c r="K157" i="18"/>
  <c r="M157" i="18"/>
  <c r="O157" i="18"/>
  <c r="G158" i="18"/>
  <c r="I158" i="18"/>
  <c r="K158" i="18"/>
  <c r="M158" i="18"/>
  <c r="O158" i="18"/>
  <c r="Q158" i="18"/>
  <c r="Q157" i="18" s="1"/>
  <c r="V158" i="18"/>
  <c r="V157" i="18" s="1"/>
  <c r="G161" i="18"/>
  <c r="I161" i="18"/>
  <c r="K161" i="18"/>
  <c r="G162" i="18"/>
  <c r="I162" i="18"/>
  <c r="K162" i="18"/>
  <c r="M162" i="18"/>
  <c r="M161" i="18" s="1"/>
  <c r="O162" i="18"/>
  <c r="O161" i="18" s="1"/>
  <c r="Q162" i="18"/>
  <c r="Q161" i="18" s="1"/>
  <c r="V162" i="18"/>
  <c r="V161" i="18" s="1"/>
  <c r="G165" i="18"/>
  <c r="G166" i="18"/>
  <c r="I166" i="18"/>
  <c r="I165" i="18" s="1"/>
  <c r="K166" i="18"/>
  <c r="K165" i="18" s="1"/>
  <c r="M166" i="18"/>
  <c r="O166" i="18"/>
  <c r="O165" i="18" s="1"/>
  <c r="Q166" i="18"/>
  <c r="Q165" i="18" s="1"/>
  <c r="V166" i="18"/>
  <c r="G170" i="18"/>
  <c r="I170" i="18"/>
  <c r="K170" i="18"/>
  <c r="M170" i="18"/>
  <c r="O170" i="18"/>
  <c r="Q170" i="18"/>
  <c r="V170" i="18"/>
  <c r="V165" i="18" s="1"/>
  <c r="G173" i="18"/>
  <c r="I173" i="18"/>
  <c r="K173" i="18"/>
  <c r="M173" i="18"/>
  <c r="O173" i="18"/>
  <c r="Q173" i="18"/>
  <c r="V173" i="18"/>
  <c r="G175" i="18"/>
  <c r="I175" i="18"/>
  <c r="K175" i="18"/>
  <c r="M175" i="18"/>
  <c r="O175" i="18"/>
  <c r="Q175" i="18"/>
  <c r="V175" i="18"/>
  <c r="G178" i="18"/>
  <c r="M178" i="18" s="1"/>
  <c r="I178" i="18"/>
  <c r="K178" i="18"/>
  <c r="O178" i="18"/>
  <c r="Q178" i="18"/>
  <c r="V178" i="18"/>
  <c r="AE182" i="18"/>
  <c r="G87" i="17"/>
  <c r="BA85" i="17"/>
  <c r="BA83" i="17"/>
  <c r="BA67" i="17"/>
  <c r="BA32" i="17"/>
  <c r="BA21" i="17"/>
  <c r="BA18" i="17"/>
  <c r="Q8" i="17"/>
  <c r="G9" i="17"/>
  <c r="I9" i="17"/>
  <c r="K9" i="17"/>
  <c r="M9" i="17"/>
  <c r="O9" i="17"/>
  <c r="Q9" i="17"/>
  <c r="V9" i="17"/>
  <c r="V8" i="17" s="1"/>
  <c r="G10" i="17"/>
  <c r="G8" i="17" s="1"/>
  <c r="I10" i="17"/>
  <c r="I8" i="17" s="1"/>
  <c r="K10" i="17"/>
  <c r="K8" i="17" s="1"/>
  <c r="M10" i="17"/>
  <c r="O10" i="17"/>
  <c r="Q10" i="17"/>
  <c r="V10" i="17"/>
  <c r="G12" i="17"/>
  <c r="I12" i="17"/>
  <c r="K12" i="17"/>
  <c r="M12" i="17"/>
  <c r="O12" i="17"/>
  <c r="Q12" i="17"/>
  <c r="V12" i="17"/>
  <c r="G14" i="17"/>
  <c r="M14" i="17" s="1"/>
  <c r="I14" i="17"/>
  <c r="K14" i="17"/>
  <c r="O14" i="17"/>
  <c r="Q14" i="17"/>
  <c r="V14" i="17"/>
  <c r="G15" i="17"/>
  <c r="I15" i="17"/>
  <c r="K15" i="17"/>
  <c r="M15" i="17"/>
  <c r="O15" i="17"/>
  <c r="Q15" i="17"/>
  <c r="V15" i="17"/>
  <c r="G17" i="17"/>
  <c r="I17" i="17"/>
  <c r="K17" i="17"/>
  <c r="M17" i="17"/>
  <c r="O17" i="17"/>
  <c r="Q17" i="17"/>
  <c r="V17" i="17"/>
  <c r="G19" i="17"/>
  <c r="I19" i="17"/>
  <c r="K19" i="17"/>
  <c r="M19" i="17"/>
  <c r="O19" i="17"/>
  <c r="O8" i="17" s="1"/>
  <c r="Q19" i="17"/>
  <c r="V19" i="17"/>
  <c r="G20" i="17"/>
  <c r="I20" i="17"/>
  <c r="K20" i="17"/>
  <c r="M20" i="17"/>
  <c r="O20" i="17"/>
  <c r="Q20" i="17"/>
  <c r="V20" i="17"/>
  <c r="I23" i="17"/>
  <c r="K23" i="17"/>
  <c r="G24" i="17"/>
  <c r="I24" i="17"/>
  <c r="K24" i="17"/>
  <c r="M24" i="17"/>
  <c r="O24" i="17"/>
  <c r="O23" i="17" s="1"/>
  <c r="Q24" i="17"/>
  <c r="Q23" i="17" s="1"/>
  <c r="V24" i="17"/>
  <c r="V23" i="17" s="1"/>
  <c r="G25" i="17"/>
  <c r="M25" i="17" s="1"/>
  <c r="I25" i="17"/>
  <c r="K25" i="17"/>
  <c r="O25" i="17"/>
  <c r="Q25" i="17"/>
  <c r="V25" i="17"/>
  <c r="O26" i="17"/>
  <c r="Q26" i="17"/>
  <c r="G27" i="17"/>
  <c r="I27" i="17"/>
  <c r="K27" i="17"/>
  <c r="M27" i="17"/>
  <c r="O27" i="17"/>
  <c r="Q27" i="17"/>
  <c r="V27" i="17"/>
  <c r="V26" i="17" s="1"/>
  <c r="G28" i="17"/>
  <c r="G26" i="17" s="1"/>
  <c r="I28" i="17"/>
  <c r="I26" i="17" s="1"/>
  <c r="K28" i="17"/>
  <c r="K26" i="17" s="1"/>
  <c r="M28" i="17"/>
  <c r="M26" i="17" s="1"/>
  <c r="O28" i="17"/>
  <c r="Q28" i="17"/>
  <c r="V28" i="17"/>
  <c r="G30" i="17"/>
  <c r="M30" i="17" s="1"/>
  <c r="M29" i="17" s="1"/>
  <c r="I30" i="17"/>
  <c r="I29" i="17" s="1"/>
  <c r="K30" i="17"/>
  <c r="O30" i="17"/>
  <c r="Q30" i="17"/>
  <c r="V30" i="17"/>
  <c r="G31" i="17"/>
  <c r="I31" i="17"/>
  <c r="K31" i="17"/>
  <c r="K29" i="17" s="1"/>
  <c r="M31" i="17"/>
  <c r="O31" i="17"/>
  <c r="O29" i="17" s="1"/>
  <c r="Q31" i="17"/>
  <c r="Q29" i="17" s="1"/>
  <c r="V31" i="17"/>
  <c r="V29" i="17" s="1"/>
  <c r="G33" i="17"/>
  <c r="I33" i="17"/>
  <c r="K33" i="17"/>
  <c r="M33" i="17"/>
  <c r="O33" i="17"/>
  <c r="Q33" i="17"/>
  <c r="V33" i="17"/>
  <c r="O35" i="17"/>
  <c r="G36" i="17"/>
  <c r="I36" i="17"/>
  <c r="K36" i="17"/>
  <c r="M36" i="17"/>
  <c r="O36" i="17"/>
  <c r="Q36" i="17"/>
  <c r="Q35" i="17" s="1"/>
  <c r="V36" i="17"/>
  <c r="V35" i="17" s="1"/>
  <c r="G38" i="17"/>
  <c r="M38" i="17" s="1"/>
  <c r="M35" i="17" s="1"/>
  <c r="I38" i="17"/>
  <c r="I35" i="17" s="1"/>
  <c r="K38" i="17"/>
  <c r="K35" i="17" s="1"/>
  <c r="O38" i="17"/>
  <c r="Q38" i="17"/>
  <c r="V38" i="17"/>
  <c r="V39" i="17"/>
  <c r="G40" i="17"/>
  <c r="M40" i="17" s="1"/>
  <c r="M39" i="17" s="1"/>
  <c r="I40" i="17"/>
  <c r="K40" i="17"/>
  <c r="O40" i="17"/>
  <c r="Q40" i="17"/>
  <c r="V40" i="17"/>
  <c r="G41" i="17"/>
  <c r="I41" i="17"/>
  <c r="I39" i="17" s="1"/>
  <c r="K41" i="17"/>
  <c r="K39" i="17" s="1"/>
  <c r="M41" i="17"/>
  <c r="O41" i="17"/>
  <c r="O39" i="17" s="1"/>
  <c r="Q41" i="17"/>
  <c r="Q39" i="17" s="1"/>
  <c r="V41" i="17"/>
  <c r="G43" i="17"/>
  <c r="G42" i="17" s="1"/>
  <c r="I43" i="17"/>
  <c r="I42" i="17" s="1"/>
  <c r="K43" i="17"/>
  <c r="K42" i="17" s="1"/>
  <c r="M43" i="17"/>
  <c r="O43" i="17"/>
  <c r="Q43" i="17"/>
  <c r="V43" i="17"/>
  <c r="G44" i="17"/>
  <c r="I44" i="17"/>
  <c r="K44" i="17"/>
  <c r="M44" i="17"/>
  <c r="O44" i="17"/>
  <c r="O42" i="17" s="1"/>
  <c r="Q44" i="17"/>
  <c r="Q42" i="17" s="1"/>
  <c r="V44" i="17"/>
  <c r="V42" i="17" s="1"/>
  <c r="G45" i="17"/>
  <c r="M45" i="17" s="1"/>
  <c r="I45" i="17"/>
  <c r="K45" i="17"/>
  <c r="O45" i="17"/>
  <c r="Q45" i="17"/>
  <c r="V45" i="17"/>
  <c r="G46" i="17"/>
  <c r="I46" i="17"/>
  <c r="K46" i="17"/>
  <c r="M46" i="17"/>
  <c r="O46" i="17"/>
  <c r="Q46" i="17"/>
  <c r="V46" i="17"/>
  <c r="G47" i="17"/>
  <c r="I47" i="17"/>
  <c r="K47" i="17"/>
  <c r="M47" i="17"/>
  <c r="O47" i="17"/>
  <c r="Q47" i="17"/>
  <c r="V47" i="17"/>
  <c r="G48" i="17"/>
  <c r="I48" i="17"/>
  <c r="K48" i="17"/>
  <c r="M48" i="17"/>
  <c r="O48" i="17"/>
  <c r="Q48" i="17"/>
  <c r="V48" i="17"/>
  <c r="G49" i="17"/>
  <c r="I49" i="17"/>
  <c r="K49" i="17"/>
  <c r="M49" i="17"/>
  <c r="O49" i="17"/>
  <c r="Q49" i="17"/>
  <c r="V49" i="17"/>
  <c r="I50" i="17"/>
  <c r="K50" i="17"/>
  <c r="G51" i="17"/>
  <c r="I51" i="17"/>
  <c r="K51" i="17"/>
  <c r="M51" i="17"/>
  <c r="O51" i="17"/>
  <c r="O50" i="17" s="1"/>
  <c r="Q51" i="17"/>
  <c r="Q50" i="17" s="1"/>
  <c r="V51" i="17"/>
  <c r="V50" i="17" s="1"/>
  <c r="G52" i="17"/>
  <c r="M52" i="17" s="1"/>
  <c r="I52" i="17"/>
  <c r="K52" i="17"/>
  <c r="O52" i="17"/>
  <c r="Q52" i="17"/>
  <c r="V52" i="17"/>
  <c r="O53" i="17"/>
  <c r="Q53" i="17"/>
  <c r="G54" i="17"/>
  <c r="I54" i="17"/>
  <c r="K54" i="17"/>
  <c r="M54" i="17"/>
  <c r="O54" i="17"/>
  <c r="Q54" i="17"/>
  <c r="V54" i="17"/>
  <c r="V53" i="17" s="1"/>
  <c r="G56" i="17"/>
  <c r="G53" i="17" s="1"/>
  <c r="I56" i="17"/>
  <c r="I53" i="17" s="1"/>
  <c r="K56" i="17"/>
  <c r="K53" i="17" s="1"/>
  <c r="M56" i="17"/>
  <c r="M53" i="17" s="1"/>
  <c r="O56" i="17"/>
  <c r="Q56" i="17"/>
  <c r="V56" i="17"/>
  <c r="G58" i="17"/>
  <c r="I58" i="17"/>
  <c r="K58" i="17"/>
  <c r="M58" i="17"/>
  <c r="O58" i="17"/>
  <c r="Q58" i="17"/>
  <c r="V58" i="17"/>
  <c r="G60" i="17"/>
  <c r="I60" i="17"/>
  <c r="G61" i="17"/>
  <c r="I61" i="17"/>
  <c r="K61" i="17"/>
  <c r="K60" i="17" s="1"/>
  <c r="M61" i="17"/>
  <c r="M60" i="17" s="1"/>
  <c r="O61" i="17"/>
  <c r="O60" i="17" s="1"/>
  <c r="Q61" i="17"/>
  <c r="Q60" i="17" s="1"/>
  <c r="V61" i="17"/>
  <c r="V60" i="17" s="1"/>
  <c r="Q63" i="17"/>
  <c r="V63" i="17"/>
  <c r="G64" i="17"/>
  <c r="G63" i="17" s="1"/>
  <c r="I64" i="17"/>
  <c r="I63" i="17" s="1"/>
  <c r="K64" i="17"/>
  <c r="K63" i="17" s="1"/>
  <c r="M64" i="17"/>
  <c r="M63" i="17" s="1"/>
  <c r="O64" i="17"/>
  <c r="O63" i="17" s="1"/>
  <c r="Q64" i="17"/>
  <c r="V64" i="17"/>
  <c r="O65" i="17"/>
  <c r="Q65" i="17"/>
  <c r="V65" i="17"/>
  <c r="G66" i="17"/>
  <c r="M66" i="17" s="1"/>
  <c r="M65" i="17" s="1"/>
  <c r="I66" i="17"/>
  <c r="I65" i="17" s="1"/>
  <c r="K66" i="17"/>
  <c r="K65" i="17" s="1"/>
  <c r="O66" i="17"/>
  <c r="Q66" i="17"/>
  <c r="V66" i="17"/>
  <c r="V68" i="17"/>
  <c r="G69" i="17"/>
  <c r="M69" i="17" s="1"/>
  <c r="M68" i="17" s="1"/>
  <c r="I69" i="17"/>
  <c r="K69" i="17"/>
  <c r="O69" i="17"/>
  <c r="Q69" i="17"/>
  <c r="V69" i="17"/>
  <c r="G70" i="17"/>
  <c r="I70" i="17"/>
  <c r="I68" i="17" s="1"/>
  <c r="K70" i="17"/>
  <c r="K68" i="17" s="1"/>
  <c r="M70" i="17"/>
  <c r="O70" i="17"/>
  <c r="O68" i="17" s="1"/>
  <c r="Q70" i="17"/>
  <c r="Q68" i="17" s="1"/>
  <c r="V70" i="17"/>
  <c r="G72" i="17"/>
  <c r="G71" i="17" s="1"/>
  <c r="I72" i="17"/>
  <c r="I71" i="17" s="1"/>
  <c r="K72" i="17"/>
  <c r="K71" i="17" s="1"/>
  <c r="M72" i="17"/>
  <c r="M71" i="17" s="1"/>
  <c r="O72" i="17"/>
  <c r="Q72" i="17"/>
  <c r="V72" i="17"/>
  <c r="G73" i="17"/>
  <c r="I73" i="17"/>
  <c r="K73" i="17"/>
  <c r="M73" i="17"/>
  <c r="O73" i="17"/>
  <c r="O71" i="17" s="1"/>
  <c r="Q73" i="17"/>
  <c r="Q71" i="17" s="1"/>
  <c r="V73" i="17"/>
  <c r="V71" i="17" s="1"/>
  <c r="G74" i="17"/>
  <c r="I74" i="17"/>
  <c r="G75" i="17"/>
  <c r="I75" i="17"/>
  <c r="K75" i="17"/>
  <c r="K74" i="17" s="1"/>
  <c r="M75" i="17"/>
  <c r="M74" i="17" s="1"/>
  <c r="O75" i="17"/>
  <c r="O74" i="17" s="1"/>
  <c r="Q75" i="17"/>
  <c r="Q74" i="17" s="1"/>
  <c r="V75" i="17"/>
  <c r="V74" i="17" s="1"/>
  <c r="G76" i="17"/>
  <c r="I76" i="17"/>
  <c r="K76" i="17"/>
  <c r="M76" i="17"/>
  <c r="O76" i="17"/>
  <c r="Q76" i="17"/>
  <c r="V76" i="17"/>
  <c r="G77" i="17"/>
  <c r="I77" i="17"/>
  <c r="K77" i="17"/>
  <c r="M77" i="17"/>
  <c r="O77" i="17"/>
  <c r="Q77" i="17"/>
  <c r="V77" i="17"/>
  <c r="O79" i="17"/>
  <c r="Q79" i="17"/>
  <c r="V79" i="17"/>
  <c r="G80" i="17"/>
  <c r="M80" i="17" s="1"/>
  <c r="M79" i="17" s="1"/>
  <c r="I80" i="17"/>
  <c r="I79" i="17" s="1"/>
  <c r="K80" i="17"/>
  <c r="K79" i="17" s="1"/>
  <c r="O80" i="17"/>
  <c r="Q80" i="17"/>
  <c r="V80" i="17"/>
  <c r="V81" i="17"/>
  <c r="G82" i="17"/>
  <c r="G81" i="17" s="1"/>
  <c r="I82" i="17"/>
  <c r="K82" i="17"/>
  <c r="O82" i="17"/>
  <c r="Q82" i="17"/>
  <c r="V82" i="17"/>
  <c r="G84" i="17"/>
  <c r="I84" i="17"/>
  <c r="I81" i="17" s="1"/>
  <c r="K84" i="17"/>
  <c r="K81" i="17" s="1"/>
  <c r="M84" i="17"/>
  <c r="O84" i="17"/>
  <c r="O81" i="17" s="1"/>
  <c r="Q84" i="17"/>
  <c r="Q81" i="17" s="1"/>
  <c r="V84" i="17"/>
  <c r="AE87" i="17"/>
  <c r="BA10" i="16"/>
  <c r="G9" i="16"/>
  <c r="G8" i="16" s="1"/>
  <c r="I9" i="16"/>
  <c r="I8" i="16" s="1"/>
  <c r="K9" i="16"/>
  <c r="K8" i="16" s="1"/>
  <c r="M9" i="16"/>
  <c r="M8" i="16" s="1"/>
  <c r="O9" i="16"/>
  <c r="Q9" i="16"/>
  <c r="V9" i="16"/>
  <c r="G12" i="16"/>
  <c r="I12" i="16"/>
  <c r="K12" i="16"/>
  <c r="M12" i="16"/>
  <c r="O12" i="16"/>
  <c r="O8" i="16" s="1"/>
  <c r="Q12" i="16"/>
  <c r="Q8" i="16" s="1"/>
  <c r="V12" i="16"/>
  <c r="V8" i="16" s="1"/>
  <c r="G14" i="16"/>
  <c r="M14" i="16" s="1"/>
  <c r="I14" i="16"/>
  <c r="K14" i="16"/>
  <c r="O14" i="16"/>
  <c r="Q14" i="16"/>
  <c r="V14" i="16"/>
  <c r="G16" i="16"/>
  <c r="I16" i="16"/>
  <c r="K16" i="16"/>
  <c r="M16" i="16"/>
  <c r="O16" i="16"/>
  <c r="Q16" i="16"/>
  <c r="V16" i="16"/>
  <c r="G19" i="16"/>
  <c r="I19" i="16"/>
  <c r="K19" i="16"/>
  <c r="M19" i="16"/>
  <c r="O19" i="16"/>
  <c r="Q19" i="16"/>
  <c r="V19" i="16"/>
  <c r="G21" i="16"/>
  <c r="I21" i="16"/>
  <c r="K21" i="16"/>
  <c r="M21" i="16"/>
  <c r="O21" i="16"/>
  <c r="Q21" i="16"/>
  <c r="V21" i="16"/>
  <c r="G23" i="16"/>
  <c r="I23" i="16"/>
  <c r="K23" i="16"/>
  <c r="M23" i="16"/>
  <c r="O23" i="16"/>
  <c r="Q23" i="16"/>
  <c r="V23" i="16"/>
  <c r="G24" i="16"/>
  <c r="M24" i="16" s="1"/>
  <c r="I24" i="16"/>
  <c r="K24" i="16"/>
  <c r="O24" i="16"/>
  <c r="Q24" i="16"/>
  <c r="V24" i="16"/>
  <c r="G26" i="16"/>
  <c r="I26" i="16"/>
  <c r="K26" i="16"/>
  <c r="M26" i="16"/>
  <c r="O26" i="16"/>
  <c r="Q26" i="16"/>
  <c r="V26" i="16"/>
  <c r="G27" i="16"/>
  <c r="M27" i="16" s="1"/>
  <c r="I27" i="16"/>
  <c r="K27" i="16"/>
  <c r="O27" i="16"/>
  <c r="Q27" i="16"/>
  <c r="V27" i="16"/>
  <c r="G28" i="16"/>
  <c r="I28" i="16"/>
  <c r="K28" i="16"/>
  <c r="M28" i="16"/>
  <c r="O28" i="16"/>
  <c r="Q28" i="16"/>
  <c r="V28" i="16"/>
  <c r="G29" i="16"/>
  <c r="I29" i="16"/>
  <c r="K29" i="16"/>
  <c r="M29" i="16"/>
  <c r="O29" i="16"/>
  <c r="Q29" i="16"/>
  <c r="V29" i="16"/>
  <c r="G30" i="16"/>
  <c r="I30" i="16"/>
  <c r="K30" i="16"/>
  <c r="M30" i="16"/>
  <c r="O30" i="16"/>
  <c r="Q30" i="16"/>
  <c r="V30" i="16"/>
  <c r="G31" i="16"/>
  <c r="I31" i="16"/>
  <c r="K31" i="16"/>
  <c r="M31" i="16"/>
  <c r="O31" i="16"/>
  <c r="Q31" i="16"/>
  <c r="V31" i="16"/>
  <c r="G32" i="16"/>
  <c r="I32" i="16"/>
  <c r="G33" i="16"/>
  <c r="I33" i="16"/>
  <c r="K33" i="16"/>
  <c r="K32" i="16" s="1"/>
  <c r="M33" i="16"/>
  <c r="M32" i="16" s="1"/>
  <c r="O33" i="16"/>
  <c r="O32" i="16" s="1"/>
  <c r="Q33" i="16"/>
  <c r="Q32" i="16" s="1"/>
  <c r="V33" i="16"/>
  <c r="V32" i="16" s="1"/>
  <c r="G34" i="16"/>
  <c r="I34" i="16"/>
  <c r="K34" i="16"/>
  <c r="M34" i="16"/>
  <c r="O34" i="16"/>
  <c r="Q34" i="16"/>
  <c r="V34" i="16"/>
  <c r="G36" i="16"/>
  <c r="I36" i="16"/>
  <c r="K36" i="16"/>
  <c r="M36" i="16"/>
  <c r="O36" i="16"/>
  <c r="Q36" i="16"/>
  <c r="Q35" i="16" s="1"/>
  <c r="V36" i="16"/>
  <c r="V35" i="16" s="1"/>
  <c r="G38" i="16"/>
  <c r="M38" i="16" s="1"/>
  <c r="I38" i="16"/>
  <c r="I35" i="16" s="1"/>
  <c r="K38" i="16"/>
  <c r="K35" i="16" s="1"/>
  <c r="O38" i="16"/>
  <c r="Q38" i="16"/>
  <c r="V38" i="16"/>
  <c r="G40" i="16"/>
  <c r="I40" i="16"/>
  <c r="K40" i="16"/>
  <c r="M40" i="16"/>
  <c r="O40" i="16"/>
  <c r="Q40" i="16"/>
  <c r="V40" i="16"/>
  <c r="G41" i="16"/>
  <c r="M41" i="16" s="1"/>
  <c r="I41" i="16"/>
  <c r="K41" i="16"/>
  <c r="O41" i="16"/>
  <c r="Q41" i="16"/>
  <c r="V41" i="16"/>
  <c r="G42" i="16"/>
  <c r="I42" i="16"/>
  <c r="K42" i="16"/>
  <c r="M42" i="16"/>
  <c r="O42" i="16"/>
  <c r="Q42" i="16"/>
  <c r="V42" i="16"/>
  <c r="G44" i="16"/>
  <c r="I44" i="16"/>
  <c r="K44" i="16"/>
  <c r="M44" i="16"/>
  <c r="O44" i="16"/>
  <c r="Q44" i="16"/>
  <c r="V44" i="16"/>
  <c r="G46" i="16"/>
  <c r="I46" i="16"/>
  <c r="K46" i="16"/>
  <c r="M46" i="16"/>
  <c r="O46" i="16"/>
  <c r="Q46" i="16"/>
  <c r="V46" i="16"/>
  <c r="G47" i="16"/>
  <c r="I47" i="16"/>
  <c r="K47" i="16"/>
  <c r="M47" i="16"/>
  <c r="O47" i="16"/>
  <c r="Q47" i="16"/>
  <c r="V47" i="16"/>
  <c r="G49" i="16"/>
  <c r="M49" i="16" s="1"/>
  <c r="I49" i="16"/>
  <c r="K49" i="16"/>
  <c r="O49" i="16"/>
  <c r="Q49" i="16"/>
  <c r="V49" i="16"/>
  <c r="G50" i="16"/>
  <c r="I50" i="16"/>
  <c r="K50" i="16"/>
  <c r="M50" i="16"/>
  <c r="O50" i="16"/>
  <c r="Q50" i="16"/>
  <c r="V50" i="16"/>
  <c r="G52" i="16"/>
  <c r="I52" i="16"/>
  <c r="K52" i="16"/>
  <c r="M52" i="16"/>
  <c r="O52" i="16"/>
  <c r="Q52" i="16"/>
  <c r="V52" i="16"/>
  <c r="G56" i="16"/>
  <c r="I56" i="16"/>
  <c r="K56" i="16"/>
  <c r="M56" i="16"/>
  <c r="O56" i="16"/>
  <c r="O35" i="16" s="1"/>
  <c r="Q56" i="16"/>
  <c r="V56" i="16"/>
  <c r="G58" i="16"/>
  <c r="I58" i="16"/>
  <c r="K58" i="16"/>
  <c r="M58" i="16"/>
  <c r="O58" i="16"/>
  <c r="Q58" i="16"/>
  <c r="V58" i="16"/>
  <c r="G60" i="16"/>
  <c r="M60" i="16" s="1"/>
  <c r="I60" i="16"/>
  <c r="K60" i="16"/>
  <c r="O60" i="16"/>
  <c r="Q60" i="16"/>
  <c r="V60" i="16"/>
  <c r="G62" i="16"/>
  <c r="I62" i="16"/>
  <c r="K62" i="16"/>
  <c r="M62" i="16"/>
  <c r="O62" i="16"/>
  <c r="Q62" i="16"/>
  <c r="V62" i="16"/>
  <c r="G63" i="16"/>
  <c r="M63" i="16" s="1"/>
  <c r="I63" i="16"/>
  <c r="K63" i="16"/>
  <c r="O63" i="16"/>
  <c r="Q63" i="16"/>
  <c r="V63" i="16"/>
  <c r="G64" i="16"/>
  <c r="I64" i="16"/>
  <c r="K64" i="16"/>
  <c r="M64" i="16"/>
  <c r="O64" i="16"/>
  <c r="Q64" i="16"/>
  <c r="V64" i="16"/>
  <c r="G65" i="16"/>
  <c r="I65" i="16"/>
  <c r="K65" i="16"/>
  <c r="M65" i="16"/>
  <c r="O65" i="16"/>
  <c r="Q65" i="16"/>
  <c r="V65" i="16"/>
  <c r="G68" i="16"/>
  <c r="I68" i="16"/>
  <c r="K68" i="16"/>
  <c r="M68" i="16"/>
  <c r="O68" i="16"/>
  <c r="O67" i="16" s="1"/>
  <c r="Q68" i="16"/>
  <c r="Q67" i="16" s="1"/>
  <c r="V68" i="16"/>
  <c r="V67" i="16" s="1"/>
  <c r="G69" i="16"/>
  <c r="M69" i="16" s="1"/>
  <c r="I69" i="16"/>
  <c r="I67" i="16" s="1"/>
  <c r="K69" i="16"/>
  <c r="O69" i="16"/>
  <c r="Q69" i="16"/>
  <c r="V69" i="16"/>
  <c r="G70" i="16"/>
  <c r="I70" i="16"/>
  <c r="K70" i="16"/>
  <c r="M70" i="16"/>
  <c r="O70" i="16"/>
  <c r="Q70" i="16"/>
  <c r="V70" i="16"/>
  <c r="G71" i="16"/>
  <c r="I71" i="16"/>
  <c r="K71" i="16"/>
  <c r="M71" i="16"/>
  <c r="O71" i="16"/>
  <c r="Q71" i="16"/>
  <c r="V71" i="16"/>
  <c r="G72" i="16"/>
  <c r="I72" i="16"/>
  <c r="K72" i="16"/>
  <c r="M72" i="16"/>
  <c r="O72" i="16"/>
  <c r="Q72" i="16"/>
  <c r="V72" i="16"/>
  <c r="G73" i="16"/>
  <c r="I73" i="16"/>
  <c r="K73" i="16"/>
  <c r="M73" i="16"/>
  <c r="O73" i="16"/>
  <c r="Q73" i="16"/>
  <c r="V73" i="16"/>
  <c r="G74" i="16"/>
  <c r="M74" i="16" s="1"/>
  <c r="I74" i="16"/>
  <c r="K74" i="16"/>
  <c r="K67" i="16" s="1"/>
  <c r="O74" i="16"/>
  <c r="Q74" i="16"/>
  <c r="V74" i="16"/>
  <c r="V75" i="16"/>
  <c r="G76" i="16"/>
  <c r="G75" i="16" s="1"/>
  <c r="I76" i="16"/>
  <c r="K76" i="16"/>
  <c r="O76" i="16"/>
  <c r="Q76" i="16"/>
  <c r="V76" i="16"/>
  <c r="G78" i="16"/>
  <c r="I78" i="16"/>
  <c r="I75" i="16" s="1"/>
  <c r="K78" i="16"/>
  <c r="K75" i="16" s="1"/>
  <c r="M78" i="16"/>
  <c r="O78" i="16"/>
  <c r="O75" i="16" s="1"/>
  <c r="Q78" i="16"/>
  <c r="Q75" i="16" s="1"/>
  <c r="V78" i="16"/>
  <c r="G79" i="16"/>
  <c r="I79" i="16"/>
  <c r="K79" i="16"/>
  <c r="M79" i="16"/>
  <c r="O79" i="16"/>
  <c r="Q79" i="16"/>
  <c r="V79" i="16"/>
  <c r="AE81" i="16"/>
  <c r="F49" i="1" s="1"/>
  <c r="G91" i="15"/>
  <c r="BA10" i="15"/>
  <c r="G9" i="15"/>
  <c r="G8" i="15" s="1"/>
  <c r="I9" i="15"/>
  <c r="I8" i="15" s="1"/>
  <c r="K9" i="15"/>
  <c r="K8" i="15" s="1"/>
  <c r="M9" i="15"/>
  <c r="M8" i="15" s="1"/>
  <c r="O9" i="15"/>
  <c r="Q9" i="15"/>
  <c r="V9" i="15"/>
  <c r="G12" i="15"/>
  <c r="I12" i="15"/>
  <c r="K12" i="15"/>
  <c r="M12" i="15"/>
  <c r="O12" i="15"/>
  <c r="O8" i="15" s="1"/>
  <c r="Q12" i="15"/>
  <c r="Q8" i="15" s="1"/>
  <c r="V12" i="15"/>
  <c r="V8" i="15" s="1"/>
  <c r="G14" i="15"/>
  <c r="M14" i="15" s="1"/>
  <c r="I14" i="15"/>
  <c r="K14" i="15"/>
  <c r="O14" i="15"/>
  <c r="Q14" i="15"/>
  <c r="V14" i="15"/>
  <c r="G16" i="15"/>
  <c r="I16" i="15"/>
  <c r="K16" i="15"/>
  <c r="M16" i="15"/>
  <c r="O16" i="15"/>
  <c r="Q16" i="15"/>
  <c r="V16" i="15"/>
  <c r="G19" i="15"/>
  <c r="I19" i="15"/>
  <c r="K19" i="15"/>
  <c r="M19" i="15"/>
  <c r="O19" i="15"/>
  <c r="Q19" i="15"/>
  <c r="V19" i="15"/>
  <c r="G21" i="15"/>
  <c r="I21" i="15"/>
  <c r="K21" i="15"/>
  <c r="M21" i="15"/>
  <c r="O21" i="15"/>
  <c r="Q21" i="15"/>
  <c r="V21" i="15"/>
  <c r="G23" i="15"/>
  <c r="I23" i="15"/>
  <c r="K23" i="15"/>
  <c r="M23" i="15"/>
  <c r="O23" i="15"/>
  <c r="Q23" i="15"/>
  <c r="V23" i="15"/>
  <c r="G24" i="15"/>
  <c r="M24" i="15" s="1"/>
  <c r="I24" i="15"/>
  <c r="K24" i="15"/>
  <c r="O24" i="15"/>
  <c r="Q24" i="15"/>
  <c r="V24" i="15"/>
  <c r="G26" i="15"/>
  <c r="I26" i="15"/>
  <c r="K26" i="15"/>
  <c r="M26" i="15"/>
  <c r="O26" i="15"/>
  <c r="Q26" i="15"/>
  <c r="V26" i="15"/>
  <c r="G27" i="15"/>
  <c r="M27" i="15" s="1"/>
  <c r="I27" i="15"/>
  <c r="K27" i="15"/>
  <c r="O27" i="15"/>
  <c r="Q27" i="15"/>
  <c r="V27" i="15"/>
  <c r="G28" i="15"/>
  <c r="I28" i="15"/>
  <c r="K28" i="15"/>
  <c r="M28" i="15"/>
  <c r="O28" i="15"/>
  <c r="Q28" i="15"/>
  <c r="V28" i="15"/>
  <c r="G29" i="15"/>
  <c r="I29" i="15"/>
  <c r="K29" i="15"/>
  <c r="M29" i="15"/>
  <c r="O29" i="15"/>
  <c r="Q29" i="15"/>
  <c r="V29" i="15"/>
  <c r="G30" i="15"/>
  <c r="I30" i="15"/>
  <c r="K30" i="15"/>
  <c r="M30" i="15"/>
  <c r="O30" i="15"/>
  <c r="Q30" i="15"/>
  <c r="V30" i="15"/>
  <c r="G31" i="15"/>
  <c r="I31" i="15"/>
  <c r="K31" i="15"/>
  <c r="M31" i="15"/>
  <c r="O31" i="15"/>
  <c r="Q31" i="15"/>
  <c r="V31" i="15"/>
  <c r="G32" i="15"/>
  <c r="I32" i="15"/>
  <c r="G33" i="15"/>
  <c r="I33" i="15"/>
  <c r="K33" i="15"/>
  <c r="K32" i="15" s="1"/>
  <c r="M33" i="15"/>
  <c r="M32" i="15" s="1"/>
  <c r="O33" i="15"/>
  <c r="O32" i="15" s="1"/>
  <c r="Q33" i="15"/>
  <c r="Q32" i="15" s="1"/>
  <c r="V33" i="15"/>
  <c r="V32" i="15" s="1"/>
  <c r="G34" i="15"/>
  <c r="I34" i="15"/>
  <c r="K34" i="15"/>
  <c r="M34" i="15"/>
  <c r="O34" i="15"/>
  <c r="Q34" i="15"/>
  <c r="V34" i="15"/>
  <c r="G36" i="15"/>
  <c r="I36" i="15"/>
  <c r="K36" i="15"/>
  <c r="M36" i="15"/>
  <c r="O36" i="15"/>
  <c r="Q36" i="15"/>
  <c r="Q35" i="15" s="1"/>
  <c r="V36" i="15"/>
  <c r="V35" i="15" s="1"/>
  <c r="G38" i="15"/>
  <c r="M38" i="15" s="1"/>
  <c r="M35" i="15" s="1"/>
  <c r="I38" i="15"/>
  <c r="I35" i="15" s="1"/>
  <c r="K38" i="15"/>
  <c r="K35" i="15" s="1"/>
  <c r="O38" i="15"/>
  <c r="Q38" i="15"/>
  <c r="V38" i="15"/>
  <c r="G39" i="15"/>
  <c r="I39" i="15"/>
  <c r="K39" i="15"/>
  <c r="M39" i="15"/>
  <c r="O39" i="15"/>
  <c r="Q39" i="15"/>
  <c r="V39" i="15"/>
  <c r="G40" i="15"/>
  <c r="M40" i="15" s="1"/>
  <c r="I40" i="15"/>
  <c r="K40" i="15"/>
  <c r="O40" i="15"/>
  <c r="Q40" i="15"/>
  <c r="V40" i="15"/>
  <c r="G42" i="15"/>
  <c r="I42" i="15"/>
  <c r="K42" i="15"/>
  <c r="M42" i="15"/>
  <c r="O42" i="15"/>
  <c r="Q42" i="15"/>
  <c r="V42" i="15"/>
  <c r="G44" i="15"/>
  <c r="I44" i="15"/>
  <c r="K44" i="15"/>
  <c r="M44" i="15"/>
  <c r="O44" i="15"/>
  <c r="Q44" i="15"/>
  <c r="V44" i="15"/>
  <c r="G45" i="15"/>
  <c r="I45" i="15"/>
  <c r="K45" i="15"/>
  <c r="M45" i="15"/>
  <c r="O45" i="15"/>
  <c r="Q45" i="15"/>
  <c r="V45" i="15"/>
  <c r="G47" i="15"/>
  <c r="I47" i="15"/>
  <c r="K47" i="15"/>
  <c r="M47" i="15"/>
  <c r="O47" i="15"/>
  <c r="Q47" i="15"/>
  <c r="V47" i="15"/>
  <c r="G49" i="15"/>
  <c r="M49" i="15" s="1"/>
  <c r="I49" i="15"/>
  <c r="K49" i="15"/>
  <c r="O49" i="15"/>
  <c r="Q49" i="15"/>
  <c r="V49" i="15"/>
  <c r="G50" i="15"/>
  <c r="I50" i="15"/>
  <c r="K50" i="15"/>
  <c r="M50" i="15"/>
  <c r="O50" i="15"/>
  <c r="Q50" i="15"/>
  <c r="V50" i="15"/>
  <c r="G52" i="15"/>
  <c r="I52" i="15"/>
  <c r="K52" i="15"/>
  <c r="M52" i="15"/>
  <c r="O52" i="15"/>
  <c r="Q52" i="15"/>
  <c r="V52" i="15"/>
  <c r="G56" i="15"/>
  <c r="I56" i="15"/>
  <c r="K56" i="15"/>
  <c r="M56" i="15"/>
  <c r="O56" i="15"/>
  <c r="O35" i="15" s="1"/>
  <c r="Q56" i="15"/>
  <c r="V56" i="15"/>
  <c r="G58" i="15"/>
  <c r="I58" i="15"/>
  <c r="K58" i="15"/>
  <c r="M58" i="15"/>
  <c r="O58" i="15"/>
  <c r="Q58" i="15"/>
  <c r="V58" i="15"/>
  <c r="G60" i="15"/>
  <c r="M60" i="15" s="1"/>
  <c r="I60" i="15"/>
  <c r="K60" i="15"/>
  <c r="O60" i="15"/>
  <c r="Q60" i="15"/>
  <c r="V60" i="15"/>
  <c r="G62" i="15"/>
  <c r="I62" i="15"/>
  <c r="K62" i="15"/>
  <c r="M62" i="15"/>
  <c r="O62" i="15"/>
  <c r="Q62" i="15"/>
  <c r="V62" i="15"/>
  <c r="G63" i="15"/>
  <c r="M63" i="15" s="1"/>
  <c r="I63" i="15"/>
  <c r="K63" i="15"/>
  <c r="O63" i="15"/>
  <c r="Q63" i="15"/>
  <c r="V63" i="15"/>
  <c r="G64" i="15"/>
  <c r="I64" i="15"/>
  <c r="K64" i="15"/>
  <c r="M64" i="15"/>
  <c r="O64" i="15"/>
  <c r="Q64" i="15"/>
  <c r="V64" i="15"/>
  <c r="G65" i="15"/>
  <c r="I65" i="15"/>
  <c r="K65" i="15"/>
  <c r="M65" i="15"/>
  <c r="O65" i="15"/>
  <c r="Q65" i="15"/>
  <c r="V65" i="15"/>
  <c r="G68" i="15"/>
  <c r="I68" i="15"/>
  <c r="K68" i="15"/>
  <c r="M68" i="15"/>
  <c r="O68" i="15"/>
  <c r="O67" i="15" s="1"/>
  <c r="Q68" i="15"/>
  <c r="Q67" i="15" s="1"/>
  <c r="V68" i="15"/>
  <c r="V67" i="15" s="1"/>
  <c r="G70" i="15"/>
  <c r="M70" i="15" s="1"/>
  <c r="I70" i="15"/>
  <c r="I67" i="15" s="1"/>
  <c r="K70" i="15"/>
  <c r="O70" i="15"/>
  <c r="Q70" i="15"/>
  <c r="V70" i="15"/>
  <c r="G71" i="15"/>
  <c r="I71" i="15"/>
  <c r="K71" i="15"/>
  <c r="M71" i="15"/>
  <c r="O71" i="15"/>
  <c r="Q71" i="15"/>
  <c r="V71" i="15"/>
  <c r="G72" i="15"/>
  <c r="I72" i="15"/>
  <c r="K72" i="15"/>
  <c r="M72" i="15"/>
  <c r="O72" i="15"/>
  <c r="Q72" i="15"/>
  <c r="V72" i="15"/>
  <c r="G73" i="15"/>
  <c r="I73" i="15"/>
  <c r="K73" i="15"/>
  <c r="M73" i="15"/>
  <c r="O73" i="15"/>
  <c r="Q73" i="15"/>
  <c r="V73" i="15"/>
  <c r="G74" i="15"/>
  <c r="I74" i="15"/>
  <c r="K74" i="15"/>
  <c r="M74" i="15"/>
  <c r="O74" i="15"/>
  <c r="Q74" i="15"/>
  <c r="V74" i="15"/>
  <c r="G75" i="15"/>
  <c r="M75" i="15" s="1"/>
  <c r="I75" i="15"/>
  <c r="K75" i="15"/>
  <c r="K67" i="15" s="1"/>
  <c r="O75" i="15"/>
  <c r="Q75" i="15"/>
  <c r="V75" i="15"/>
  <c r="G76" i="15"/>
  <c r="I76" i="15"/>
  <c r="K76" i="15"/>
  <c r="M76" i="15"/>
  <c r="O76" i="15"/>
  <c r="Q76" i="15"/>
  <c r="V76" i="15"/>
  <c r="G78" i="15"/>
  <c r="M78" i="15" s="1"/>
  <c r="I78" i="15"/>
  <c r="K78" i="15"/>
  <c r="O78" i="15"/>
  <c r="Q78" i="15"/>
  <c r="V78" i="15"/>
  <c r="G80" i="15"/>
  <c r="I80" i="15"/>
  <c r="K80" i="15"/>
  <c r="M80" i="15"/>
  <c r="O80" i="15"/>
  <c r="Q80" i="15"/>
  <c r="V80" i="15"/>
  <c r="G81" i="15"/>
  <c r="I81" i="15"/>
  <c r="K81" i="15"/>
  <c r="M81" i="15"/>
  <c r="O81" i="15"/>
  <c r="Q81" i="15"/>
  <c r="V81" i="15"/>
  <c r="G82" i="15"/>
  <c r="I82" i="15"/>
  <c r="K82" i="15"/>
  <c r="M82" i="15"/>
  <c r="O82" i="15"/>
  <c r="Q82" i="15"/>
  <c r="V82" i="15"/>
  <c r="G83" i="15"/>
  <c r="I83" i="15"/>
  <c r="K83" i="15"/>
  <c r="M83" i="15"/>
  <c r="O83" i="15"/>
  <c r="Q83" i="15"/>
  <c r="V83" i="15"/>
  <c r="G84" i="15"/>
  <c r="M84" i="15" s="1"/>
  <c r="I84" i="15"/>
  <c r="K84" i="15"/>
  <c r="O84" i="15"/>
  <c r="Q84" i="15"/>
  <c r="V84" i="15"/>
  <c r="Q85" i="15"/>
  <c r="V85" i="15"/>
  <c r="G86" i="15"/>
  <c r="I86" i="15"/>
  <c r="K86" i="15"/>
  <c r="M86" i="15"/>
  <c r="O86" i="15"/>
  <c r="Q86" i="15"/>
  <c r="V86" i="15"/>
  <c r="G88" i="15"/>
  <c r="G85" i="15" s="1"/>
  <c r="I88" i="15"/>
  <c r="I85" i="15" s="1"/>
  <c r="K88" i="15"/>
  <c r="K85" i="15" s="1"/>
  <c r="M88" i="15"/>
  <c r="M85" i="15" s="1"/>
  <c r="O88" i="15"/>
  <c r="O85" i="15" s="1"/>
  <c r="Q88" i="15"/>
  <c r="V88" i="15"/>
  <c r="G89" i="15"/>
  <c r="I89" i="15"/>
  <c r="K89" i="15"/>
  <c r="M89" i="15"/>
  <c r="O89" i="15"/>
  <c r="Q89" i="15"/>
  <c r="V89" i="15"/>
  <c r="AE91" i="15"/>
  <c r="G98" i="14"/>
  <c r="BA10" i="14"/>
  <c r="G9" i="14"/>
  <c r="G8" i="14" s="1"/>
  <c r="I9" i="14"/>
  <c r="I8" i="14" s="1"/>
  <c r="K9" i="14"/>
  <c r="K8" i="14" s="1"/>
  <c r="M9" i="14"/>
  <c r="O9" i="14"/>
  <c r="Q9" i="14"/>
  <c r="V9" i="14"/>
  <c r="G12" i="14"/>
  <c r="I12" i="14"/>
  <c r="K12" i="14"/>
  <c r="M12" i="14"/>
  <c r="O12" i="14"/>
  <c r="O8" i="14" s="1"/>
  <c r="Q12" i="14"/>
  <c r="Q8" i="14" s="1"/>
  <c r="V12" i="14"/>
  <c r="V8" i="14" s="1"/>
  <c r="G14" i="14"/>
  <c r="M14" i="14" s="1"/>
  <c r="I14" i="14"/>
  <c r="K14" i="14"/>
  <c r="O14" i="14"/>
  <c r="Q14" i="14"/>
  <c r="V14" i="14"/>
  <c r="G16" i="14"/>
  <c r="I16" i="14"/>
  <c r="K16" i="14"/>
  <c r="M16" i="14"/>
  <c r="O16" i="14"/>
  <c r="Q16" i="14"/>
  <c r="V16" i="14"/>
  <c r="G19" i="14"/>
  <c r="I19" i="14"/>
  <c r="K19" i="14"/>
  <c r="M19" i="14"/>
  <c r="O19" i="14"/>
  <c r="Q19" i="14"/>
  <c r="V19" i="14"/>
  <c r="G21" i="14"/>
  <c r="I21" i="14"/>
  <c r="K21" i="14"/>
  <c r="M21" i="14"/>
  <c r="O21" i="14"/>
  <c r="Q21" i="14"/>
  <c r="V21" i="14"/>
  <c r="G23" i="14"/>
  <c r="I23" i="14"/>
  <c r="K23" i="14"/>
  <c r="M23" i="14"/>
  <c r="O23" i="14"/>
  <c r="Q23" i="14"/>
  <c r="V23" i="14"/>
  <c r="G24" i="14"/>
  <c r="M24" i="14" s="1"/>
  <c r="I24" i="14"/>
  <c r="K24" i="14"/>
  <c r="O24" i="14"/>
  <c r="Q24" i="14"/>
  <c r="V24" i="14"/>
  <c r="G26" i="14"/>
  <c r="I26" i="14"/>
  <c r="K26" i="14"/>
  <c r="M26" i="14"/>
  <c r="O26" i="14"/>
  <c r="Q26" i="14"/>
  <c r="V26" i="14"/>
  <c r="G27" i="14"/>
  <c r="M27" i="14" s="1"/>
  <c r="I27" i="14"/>
  <c r="K27" i="14"/>
  <c r="O27" i="14"/>
  <c r="Q27" i="14"/>
  <c r="V27" i="14"/>
  <c r="G28" i="14"/>
  <c r="I28" i="14"/>
  <c r="K28" i="14"/>
  <c r="M28" i="14"/>
  <c r="O28" i="14"/>
  <c r="Q28" i="14"/>
  <c r="V28" i="14"/>
  <c r="G29" i="14"/>
  <c r="M29" i="14" s="1"/>
  <c r="I29" i="14"/>
  <c r="K29" i="14"/>
  <c r="O29" i="14"/>
  <c r="Q29" i="14"/>
  <c r="V29" i="14"/>
  <c r="G30" i="14"/>
  <c r="I30" i="14"/>
  <c r="K30" i="14"/>
  <c r="M30" i="14"/>
  <c r="O30" i="14"/>
  <c r="Q30" i="14"/>
  <c r="V30" i="14"/>
  <c r="G31" i="14"/>
  <c r="I31" i="14"/>
  <c r="K31" i="14"/>
  <c r="M31" i="14"/>
  <c r="O31" i="14"/>
  <c r="Q31" i="14"/>
  <c r="V31" i="14"/>
  <c r="G32" i="14"/>
  <c r="I32" i="14"/>
  <c r="G33" i="14"/>
  <c r="I33" i="14"/>
  <c r="K33" i="14"/>
  <c r="K32" i="14" s="1"/>
  <c r="M33" i="14"/>
  <c r="M32" i="14" s="1"/>
  <c r="O33" i="14"/>
  <c r="O32" i="14" s="1"/>
  <c r="Q33" i="14"/>
  <c r="Q32" i="14" s="1"/>
  <c r="V33" i="14"/>
  <c r="V32" i="14" s="1"/>
  <c r="G34" i="14"/>
  <c r="I34" i="14"/>
  <c r="K34" i="14"/>
  <c r="M34" i="14"/>
  <c r="O34" i="14"/>
  <c r="Q34" i="14"/>
  <c r="V34" i="14"/>
  <c r="O35" i="14"/>
  <c r="G36" i="14"/>
  <c r="I36" i="14"/>
  <c r="K36" i="14"/>
  <c r="M36" i="14"/>
  <c r="O36" i="14"/>
  <c r="Q36" i="14"/>
  <c r="Q35" i="14" s="1"/>
  <c r="V36" i="14"/>
  <c r="V35" i="14" s="1"/>
  <c r="G37" i="14"/>
  <c r="M37" i="14" s="1"/>
  <c r="M35" i="14" s="1"/>
  <c r="I37" i="14"/>
  <c r="I35" i="14" s="1"/>
  <c r="K37" i="14"/>
  <c r="K35" i="14" s="1"/>
  <c r="O37" i="14"/>
  <c r="Q37" i="14"/>
  <c r="V37" i="14"/>
  <c r="G38" i="14"/>
  <c r="I38" i="14"/>
  <c r="K38" i="14"/>
  <c r="M38" i="14"/>
  <c r="O38" i="14"/>
  <c r="Q38" i="14"/>
  <c r="V38" i="14"/>
  <c r="G39" i="14"/>
  <c r="M39" i="14" s="1"/>
  <c r="I39" i="14"/>
  <c r="K39" i="14"/>
  <c r="O39" i="14"/>
  <c r="Q39" i="14"/>
  <c r="V39" i="14"/>
  <c r="G41" i="14"/>
  <c r="M41" i="14" s="1"/>
  <c r="I41" i="14"/>
  <c r="K41" i="14"/>
  <c r="O41" i="14"/>
  <c r="Q41" i="14"/>
  <c r="V41" i="14"/>
  <c r="V40" i="14" s="1"/>
  <c r="G43" i="14"/>
  <c r="G40" i="14" s="1"/>
  <c r="I43" i="14"/>
  <c r="I40" i="14" s="1"/>
  <c r="K43" i="14"/>
  <c r="K40" i="14" s="1"/>
  <c r="M43" i="14"/>
  <c r="O43" i="14"/>
  <c r="Q43" i="14"/>
  <c r="V43" i="14"/>
  <c r="G44" i="14"/>
  <c r="I44" i="14"/>
  <c r="K44" i="14"/>
  <c r="M44" i="14"/>
  <c r="O44" i="14"/>
  <c r="Q44" i="14"/>
  <c r="V44" i="14"/>
  <c r="G45" i="14"/>
  <c r="M45" i="14" s="1"/>
  <c r="I45" i="14"/>
  <c r="K45" i="14"/>
  <c r="O45" i="14"/>
  <c r="Q45" i="14"/>
  <c r="V45" i="14"/>
  <c r="G47" i="14"/>
  <c r="I47" i="14"/>
  <c r="K47" i="14"/>
  <c r="M47" i="14"/>
  <c r="O47" i="14"/>
  <c r="Q47" i="14"/>
  <c r="V47" i="14"/>
  <c r="G49" i="14"/>
  <c r="M49" i="14" s="1"/>
  <c r="I49" i="14"/>
  <c r="K49" i="14"/>
  <c r="O49" i="14"/>
  <c r="Q49" i="14"/>
  <c r="V49" i="14"/>
  <c r="G50" i="14"/>
  <c r="I50" i="14"/>
  <c r="K50" i="14"/>
  <c r="M50" i="14"/>
  <c r="O50" i="14"/>
  <c r="O40" i="14" s="1"/>
  <c r="Q50" i="14"/>
  <c r="V50" i="14"/>
  <c r="G52" i="14"/>
  <c r="I52" i="14"/>
  <c r="K52" i="14"/>
  <c r="M52" i="14"/>
  <c r="O52" i="14"/>
  <c r="Q52" i="14"/>
  <c r="V52" i="14"/>
  <c r="G54" i="14"/>
  <c r="M54" i="14" s="1"/>
  <c r="I54" i="14"/>
  <c r="K54" i="14"/>
  <c r="O54" i="14"/>
  <c r="Q54" i="14"/>
  <c r="V54" i="14"/>
  <c r="G55" i="14"/>
  <c r="I55" i="14"/>
  <c r="K55" i="14"/>
  <c r="M55" i="14"/>
  <c r="O55" i="14"/>
  <c r="Q55" i="14"/>
  <c r="V55" i="14"/>
  <c r="G57" i="14"/>
  <c r="M57" i="14" s="1"/>
  <c r="I57" i="14"/>
  <c r="K57" i="14"/>
  <c r="O57" i="14"/>
  <c r="Q57" i="14"/>
  <c r="V57" i="14"/>
  <c r="G61" i="14"/>
  <c r="I61" i="14"/>
  <c r="K61" i="14"/>
  <c r="M61" i="14"/>
  <c r="O61" i="14"/>
  <c r="Q61" i="14"/>
  <c r="Q40" i="14" s="1"/>
  <c r="V61" i="14"/>
  <c r="G63" i="14"/>
  <c r="M63" i="14" s="1"/>
  <c r="I63" i="14"/>
  <c r="K63" i="14"/>
  <c r="O63" i="14"/>
  <c r="Q63" i="14"/>
  <c r="V63" i="14"/>
  <c r="G65" i="14"/>
  <c r="I65" i="14"/>
  <c r="K65" i="14"/>
  <c r="M65" i="14"/>
  <c r="O65" i="14"/>
  <c r="Q65" i="14"/>
  <c r="V65" i="14"/>
  <c r="G67" i="14"/>
  <c r="I67" i="14"/>
  <c r="K67" i="14"/>
  <c r="M67" i="14"/>
  <c r="O67" i="14"/>
  <c r="Q67" i="14"/>
  <c r="V67" i="14"/>
  <c r="G68" i="14"/>
  <c r="M68" i="14" s="1"/>
  <c r="I68" i="14"/>
  <c r="K68" i="14"/>
  <c r="O68" i="14"/>
  <c r="Q68" i="14"/>
  <c r="V68" i="14"/>
  <c r="G69" i="14"/>
  <c r="I69" i="14"/>
  <c r="K69" i="14"/>
  <c r="M69" i="14"/>
  <c r="O69" i="14"/>
  <c r="Q69" i="14"/>
  <c r="V69" i="14"/>
  <c r="G72" i="14"/>
  <c r="G71" i="14" s="1"/>
  <c r="I72" i="14"/>
  <c r="I71" i="14" s="1"/>
  <c r="K72" i="14"/>
  <c r="K71" i="14" s="1"/>
  <c r="M72" i="14"/>
  <c r="O72" i="14"/>
  <c r="O71" i="14" s="1"/>
  <c r="Q72" i="14"/>
  <c r="V72" i="14"/>
  <c r="G73" i="14"/>
  <c r="I73" i="14"/>
  <c r="K73" i="14"/>
  <c r="M73" i="14"/>
  <c r="O73" i="14"/>
  <c r="Q73" i="14"/>
  <c r="Q71" i="14" s="1"/>
  <c r="V73" i="14"/>
  <c r="V71" i="14" s="1"/>
  <c r="G74" i="14"/>
  <c r="M74" i="14" s="1"/>
  <c r="I74" i="14"/>
  <c r="K74" i="14"/>
  <c r="O74" i="14"/>
  <c r="Q74" i="14"/>
  <c r="V74" i="14"/>
  <c r="G75" i="14"/>
  <c r="I75" i="14"/>
  <c r="K75" i="14"/>
  <c r="M75" i="14"/>
  <c r="O75" i="14"/>
  <c r="Q75" i="14"/>
  <c r="V75" i="14"/>
  <c r="G76" i="14"/>
  <c r="M76" i="14" s="1"/>
  <c r="I76" i="14"/>
  <c r="K76" i="14"/>
  <c r="O76" i="14"/>
  <c r="Q76" i="14"/>
  <c r="V76" i="14"/>
  <c r="G77" i="14"/>
  <c r="I77" i="14"/>
  <c r="K77" i="14"/>
  <c r="M77" i="14"/>
  <c r="O77" i="14"/>
  <c r="Q77" i="14"/>
  <c r="V77" i="14"/>
  <c r="G78" i="14"/>
  <c r="M78" i="14" s="1"/>
  <c r="I78" i="14"/>
  <c r="K78" i="14"/>
  <c r="O78" i="14"/>
  <c r="Q78" i="14"/>
  <c r="V78" i="14"/>
  <c r="K79" i="14"/>
  <c r="G80" i="14"/>
  <c r="I80" i="14"/>
  <c r="K80" i="14"/>
  <c r="M80" i="14"/>
  <c r="O80" i="14"/>
  <c r="O79" i="14" s="1"/>
  <c r="Q80" i="14"/>
  <c r="Q79" i="14" s="1"/>
  <c r="V80" i="14"/>
  <c r="V79" i="14" s="1"/>
  <c r="G82" i="14"/>
  <c r="M82" i="14" s="1"/>
  <c r="M79" i="14" s="1"/>
  <c r="I82" i="14"/>
  <c r="I79" i="14" s="1"/>
  <c r="K82" i="14"/>
  <c r="O82" i="14"/>
  <c r="Q82" i="14"/>
  <c r="V82" i="14"/>
  <c r="G83" i="14"/>
  <c r="I83" i="14"/>
  <c r="K83" i="14"/>
  <c r="M83" i="14"/>
  <c r="O83" i="14"/>
  <c r="Q83" i="14"/>
  <c r="V83" i="14"/>
  <c r="G85" i="14"/>
  <c r="G84" i="14" s="1"/>
  <c r="I85" i="14"/>
  <c r="I84" i="14" s="1"/>
  <c r="K85" i="14"/>
  <c r="K84" i="14" s="1"/>
  <c r="M85" i="14"/>
  <c r="O85" i="14"/>
  <c r="O84" i="14" s="1"/>
  <c r="Q85" i="14"/>
  <c r="V85" i="14"/>
  <c r="G86" i="14"/>
  <c r="I86" i="14"/>
  <c r="K86" i="14"/>
  <c r="M86" i="14"/>
  <c r="O86" i="14"/>
  <c r="Q86" i="14"/>
  <c r="Q84" i="14" s="1"/>
  <c r="V86" i="14"/>
  <c r="V84" i="14" s="1"/>
  <c r="G87" i="14"/>
  <c r="M87" i="14" s="1"/>
  <c r="I87" i="14"/>
  <c r="K87" i="14"/>
  <c r="O87" i="14"/>
  <c r="Q87" i="14"/>
  <c r="V87" i="14"/>
  <c r="G88" i="14"/>
  <c r="I88" i="14"/>
  <c r="K88" i="14"/>
  <c r="M88" i="14"/>
  <c r="O88" i="14"/>
  <c r="Q88" i="14"/>
  <c r="V88" i="14"/>
  <c r="G89" i="14"/>
  <c r="M89" i="14" s="1"/>
  <c r="I89" i="14"/>
  <c r="K89" i="14"/>
  <c r="O89" i="14"/>
  <c r="Q89" i="14"/>
  <c r="V89" i="14"/>
  <c r="O90" i="14"/>
  <c r="Q90" i="14"/>
  <c r="G91" i="14"/>
  <c r="M91" i="14" s="1"/>
  <c r="I91" i="14"/>
  <c r="K91" i="14"/>
  <c r="O91" i="14"/>
  <c r="Q91" i="14"/>
  <c r="V91" i="14"/>
  <c r="V90" i="14" s="1"/>
  <c r="G93" i="14"/>
  <c r="G90" i="14" s="1"/>
  <c r="I93" i="14"/>
  <c r="I90" i="14" s="1"/>
  <c r="K93" i="14"/>
  <c r="K90" i="14" s="1"/>
  <c r="M93" i="14"/>
  <c r="O93" i="14"/>
  <c r="Q93" i="14"/>
  <c r="V93" i="14"/>
  <c r="G95" i="14"/>
  <c r="I95" i="14"/>
  <c r="K95" i="14"/>
  <c r="M95" i="14"/>
  <c r="O95" i="14"/>
  <c r="Q95" i="14"/>
  <c r="V95" i="14"/>
  <c r="G96" i="14"/>
  <c r="M96" i="14" s="1"/>
  <c r="I96" i="14"/>
  <c r="K96" i="14"/>
  <c r="O96" i="14"/>
  <c r="Q96" i="14"/>
  <c r="V96" i="14"/>
  <c r="AE98" i="14"/>
  <c r="G181" i="13"/>
  <c r="BA133" i="13"/>
  <c r="BA132" i="13"/>
  <c r="BA30" i="13"/>
  <c r="BA27" i="13"/>
  <c r="BA24" i="13"/>
  <c r="BA19" i="13"/>
  <c r="BA14" i="13"/>
  <c r="BA12" i="13"/>
  <c r="BA10" i="13"/>
  <c r="G9" i="13"/>
  <c r="AF181" i="13" s="1"/>
  <c r="I9" i="13"/>
  <c r="K9" i="13"/>
  <c r="M9" i="13"/>
  <c r="O9" i="13"/>
  <c r="O8" i="13" s="1"/>
  <c r="Q9" i="13"/>
  <c r="Q8" i="13" s="1"/>
  <c r="V9" i="13"/>
  <c r="V8" i="13" s="1"/>
  <c r="G11" i="13"/>
  <c r="M11" i="13" s="1"/>
  <c r="I11" i="13"/>
  <c r="K11" i="13"/>
  <c r="O11" i="13"/>
  <c r="Q11" i="13"/>
  <c r="V11" i="13"/>
  <c r="G13" i="13"/>
  <c r="I13" i="13"/>
  <c r="K13" i="13"/>
  <c r="M13" i="13"/>
  <c r="O13" i="13"/>
  <c r="Q13" i="13"/>
  <c r="V13" i="13"/>
  <c r="G18" i="13"/>
  <c r="I18" i="13"/>
  <c r="K18" i="13"/>
  <c r="M18" i="13"/>
  <c r="O18" i="13"/>
  <c r="Q18" i="13"/>
  <c r="V18" i="13"/>
  <c r="G23" i="13"/>
  <c r="I23" i="13"/>
  <c r="K23" i="13"/>
  <c r="M23" i="13"/>
  <c r="O23" i="13"/>
  <c r="Q23" i="13"/>
  <c r="V23" i="13"/>
  <c r="G26" i="13"/>
  <c r="I26" i="13"/>
  <c r="K26" i="13"/>
  <c r="M26" i="13"/>
  <c r="O26" i="13"/>
  <c r="Q26" i="13"/>
  <c r="V26" i="13"/>
  <c r="G29" i="13"/>
  <c r="M29" i="13" s="1"/>
  <c r="I29" i="13"/>
  <c r="I8" i="13" s="1"/>
  <c r="K29" i="13"/>
  <c r="O29" i="13"/>
  <c r="Q29" i="13"/>
  <c r="V29" i="13"/>
  <c r="G34" i="13"/>
  <c r="I34" i="13"/>
  <c r="K34" i="13"/>
  <c r="M34" i="13"/>
  <c r="O34" i="13"/>
  <c r="Q34" i="13"/>
  <c r="V34" i="13"/>
  <c r="G36" i="13"/>
  <c r="I36" i="13"/>
  <c r="K36" i="13"/>
  <c r="M36" i="13"/>
  <c r="O36" i="13"/>
  <c r="Q36" i="13"/>
  <c r="V36" i="13"/>
  <c r="G38" i="13"/>
  <c r="I38" i="13"/>
  <c r="K38" i="13"/>
  <c r="M38" i="13"/>
  <c r="O38" i="13"/>
  <c r="Q38" i="13"/>
  <c r="V38" i="13"/>
  <c r="G41" i="13"/>
  <c r="I41" i="13"/>
  <c r="K41" i="13"/>
  <c r="M41" i="13"/>
  <c r="O41" i="13"/>
  <c r="Q41" i="13"/>
  <c r="V41" i="13"/>
  <c r="G45" i="13"/>
  <c r="M45" i="13" s="1"/>
  <c r="I45" i="13"/>
  <c r="K45" i="13"/>
  <c r="K8" i="13" s="1"/>
  <c r="O45" i="13"/>
  <c r="Q45" i="13"/>
  <c r="V45" i="13"/>
  <c r="G48" i="13"/>
  <c r="I48" i="13"/>
  <c r="K48" i="13"/>
  <c r="M48" i="13"/>
  <c r="O48" i="13"/>
  <c r="Q48" i="13"/>
  <c r="V48" i="13"/>
  <c r="G51" i="13"/>
  <c r="M51" i="13" s="1"/>
  <c r="I51" i="13"/>
  <c r="K51" i="13"/>
  <c r="O51" i="13"/>
  <c r="Q51" i="13"/>
  <c r="V51" i="13"/>
  <c r="G54" i="13"/>
  <c r="I54" i="13"/>
  <c r="K54" i="13"/>
  <c r="M54" i="13"/>
  <c r="O54" i="13"/>
  <c r="Q54" i="13"/>
  <c r="V54" i="13"/>
  <c r="G57" i="13"/>
  <c r="I57" i="13"/>
  <c r="K57" i="13"/>
  <c r="M57" i="13"/>
  <c r="O57" i="13"/>
  <c r="Q57" i="13"/>
  <c r="V57" i="13"/>
  <c r="G59" i="13"/>
  <c r="I59" i="13"/>
  <c r="K59" i="13"/>
  <c r="M59" i="13"/>
  <c r="O59" i="13"/>
  <c r="Q59" i="13"/>
  <c r="V59" i="13"/>
  <c r="G61" i="13"/>
  <c r="I61" i="13"/>
  <c r="K61" i="13"/>
  <c r="M61" i="13"/>
  <c r="O61" i="13"/>
  <c r="Q61" i="13"/>
  <c r="V61" i="13"/>
  <c r="G62" i="13"/>
  <c r="M62" i="13" s="1"/>
  <c r="I62" i="13"/>
  <c r="K62" i="13"/>
  <c r="O62" i="13"/>
  <c r="Q62" i="13"/>
  <c r="V62" i="13"/>
  <c r="G63" i="13"/>
  <c r="I63" i="13"/>
  <c r="K63" i="13"/>
  <c r="M63" i="13"/>
  <c r="O63" i="13"/>
  <c r="Q63" i="13"/>
  <c r="V63" i="13"/>
  <c r="G64" i="13"/>
  <c r="I64" i="13"/>
  <c r="K64" i="13"/>
  <c r="M64" i="13"/>
  <c r="O64" i="13"/>
  <c r="Q64" i="13"/>
  <c r="V64" i="13"/>
  <c r="G66" i="13"/>
  <c r="I66" i="13"/>
  <c r="K66" i="13"/>
  <c r="M66" i="13"/>
  <c r="O66" i="13"/>
  <c r="Q66" i="13"/>
  <c r="V66" i="13"/>
  <c r="G67" i="13"/>
  <c r="I67" i="13"/>
  <c r="K67" i="13"/>
  <c r="M67" i="13"/>
  <c r="O67" i="13"/>
  <c r="Q67" i="13"/>
  <c r="V67" i="13"/>
  <c r="G69" i="13"/>
  <c r="M69" i="13" s="1"/>
  <c r="I69" i="13"/>
  <c r="K69" i="13"/>
  <c r="O69" i="13"/>
  <c r="Q69" i="13"/>
  <c r="V69" i="13"/>
  <c r="G71" i="13"/>
  <c r="I71" i="13"/>
  <c r="K71" i="13"/>
  <c r="M71" i="13"/>
  <c r="O71" i="13"/>
  <c r="Q71" i="13"/>
  <c r="V71" i="13"/>
  <c r="G73" i="13"/>
  <c r="M73" i="13" s="1"/>
  <c r="I73" i="13"/>
  <c r="K73" i="13"/>
  <c r="O73" i="13"/>
  <c r="Q73" i="13"/>
  <c r="V73" i="13"/>
  <c r="G74" i="13"/>
  <c r="I74" i="13"/>
  <c r="K74" i="13"/>
  <c r="M74" i="13"/>
  <c r="O74" i="13"/>
  <c r="Q74" i="13"/>
  <c r="V74" i="13"/>
  <c r="G75" i="13"/>
  <c r="I75" i="13"/>
  <c r="K75" i="13"/>
  <c r="M75" i="13"/>
  <c r="O75" i="13"/>
  <c r="Q75" i="13"/>
  <c r="V75" i="13"/>
  <c r="G76" i="13"/>
  <c r="I76" i="13"/>
  <c r="K76" i="13"/>
  <c r="M76" i="13"/>
  <c r="O76" i="13"/>
  <c r="Q76" i="13"/>
  <c r="V76" i="13"/>
  <c r="G77" i="13"/>
  <c r="I77" i="13"/>
  <c r="K77" i="13"/>
  <c r="M77" i="13"/>
  <c r="O77" i="13"/>
  <c r="Q77" i="13"/>
  <c r="V77" i="13"/>
  <c r="G78" i="13"/>
  <c r="M78" i="13" s="1"/>
  <c r="I78" i="13"/>
  <c r="K78" i="13"/>
  <c r="O78" i="13"/>
  <c r="Q78" i="13"/>
  <c r="V78" i="13"/>
  <c r="G80" i="13"/>
  <c r="I80" i="13"/>
  <c r="K80" i="13"/>
  <c r="M80" i="13"/>
  <c r="O80" i="13"/>
  <c r="Q80" i="13"/>
  <c r="V80" i="13"/>
  <c r="G81" i="13"/>
  <c r="I81" i="13"/>
  <c r="K81" i="13"/>
  <c r="M81" i="13"/>
  <c r="O81" i="13"/>
  <c r="Q81" i="13"/>
  <c r="V81" i="13"/>
  <c r="G83" i="13"/>
  <c r="I83" i="13"/>
  <c r="K83" i="13"/>
  <c r="M83" i="13"/>
  <c r="O83" i="13"/>
  <c r="Q83" i="13"/>
  <c r="V83" i="13"/>
  <c r="G85" i="13"/>
  <c r="M85" i="13" s="1"/>
  <c r="M84" i="13" s="1"/>
  <c r="I85" i="13"/>
  <c r="I84" i="13" s="1"/>
  <c r="K85" i="13"/>
  <c r="K84" i="13" s="1"/>
  <c r="O85" i="13"/>
  <c r="Q85" i="13"/>
  <c r="V85" i="13"/>
  <c r="G86" i="13"/>
  <c r="I86" i="13"/>
  <c r="K86" i="13"/>
  <c r="M86" i="13"/>
  <c r="O86" i="13"/>
  <c r="O84" i="13" s="1"/>
  <c r="Q86" i="13"/>
  <c r="Q84" i="13" s="1"/>
  <c r="V86" i="13"/>
  <c r="V84" i="13" s="1"/>
  <c r="G87" i="13"/>
  <c r="G88" i="13"/>
  <c r="I88" i="13"/>
  <c r="I87" i="13" s="1"/>
  <c r="K88" i="13"/>
  <c r="K87" i="13" s="1"/>
  <c r="M88" i="13"/>
  <c r="O88" i="13"/>
  <c r="O87" i="13" s="1"/>
  <c r="Q88" i="13"/>
  <c r="Q87" i="13" s="1"/>
  <c r="V88" i="13"/>
  <c r="G89" i="13"/>
  <c r="I89" i="13"/>
  <c r="K89" i="13"/>
  <c r="M89" i="13"/>
  <c r="O89" i="13"/>
  <c r="Q89" i="13"/>
  <c r="V89" i="13"/>
  <c r="V87" i="13" s="1"/>
  <c r="G90" i="13"/>
  <c r="I90" i="13"/>
  <c r="K90" i="13"/>
  <c r="M90" i="13"/>
  <c r="O90" i="13"/>
  <c r="Q90" i="13"/>
  <c r="V90" i="13"/>
  <c r="G91" i="13"/>
  <c r="I91" i="13"/>
  <c r="K91" i="13"/>
  <c r="M91" i="13"/>
  <c r="O91" i="13"/>
  <c r="Q91" i="13"/>
  <c r="V91" i="13"/>
  <c r="G92" i="13"/>
  <c r="M92" i="13" s="1"/>
  <c r="I92" i="13"/>
  <c r="K92" i="13"/>
  <c r="O92" i="13"/>
  <c r="Q92" i="13"/>
  <c r="V92" i="13"/>
  <c r="G93" i="13"/>
  <c r="I93" i="13"/>
  <c r="K93" i="13"/>
  <c r="M93" i="13"/>
  <c r="O93" i="13"/>
  <c r="Q93" i="13"/>
  <c r="V93" i="13"/>
  <c r="G95" i="13"/>
  <c r="G94" i="13" s="1"/>
  <c r="I95" i="13"/>
  <c r="I94" i="13" s="1"/>
  <c r="K95" i="13"/>
  <c r="K94" i="13" s="1"/>
  <c r="M95" i="13"/>
  <c r="O95" i="13"/>
  <c r="O94" i="13" s="1"/>
  <c r="Q95" i="13"/>
  <c r="V95" i="13"/>
  <c r="G97" i="13"/>
  <c r="I97" i="13"/>
  <c r="K97" i="13"/>
  <c r="M97" i="13"/>
  <c r="O97" i="13"/>
  <c r="Q97" i="13"/>
  <c r="Q94" i="13" s="1"/>
  <c r="V97" i="13"/>
  <c r="V94" i="13" s="1"/>
  <c r="G99" i="13"/>
  <c r="M99" i="13" s="1"/>
  <c r="I99" i="13"/>
  <c r="K99" i="13"/>
  <c r="O99" i="13"/>
  <c r="Q99" i="13"/>
  <c r="V99" i="13"/>
  <c r="G100" i="13"/>
  <c r="I100" i="13"/>
  <c r="K100" i="13"/>
  <c r="M100" i="13"/>
  <c r="O100" i="13"/>
  <c r="Q100" i="13"/>
  <c r="V100" i="13"/>
  <c r="G101" i="13"/>
  <c r="M101" i="13" s="1"/>
  <c r="I101" i="13"/>
  <c r="K101" i="13"/>
  <c r="O101" i="13"/>
  <c r="Q101" i="13"/>
  <c r="V101" i="13"/>
  <c r="G102" i="13"/>
  <c r="I102" i="13"/>
  <c r="K102" i="13"/>
  <c r="M102" i="13"/>
  <c r="O102" i="13"/>
  <c r="Q102" i="13"/>
  <c r="V102" i="13"/>
  <c r="G103" i="13"/>
  <c r="I103" i="13"/>
  <c r="K103" i="13"/>
  <c r="M103" i="13"/>
  <c r="O103" i="13"/>
  <c r="Q103" i="13"/>
  <c r="V103" i="13"/>
  <c r="G104" i="13"/>
  <c r="I104" i="13"/>
  <c r="K104" i="13"/>
  <c r="M104" i="13"/>
  <c r="O104" i="13"/>
  <c r="Q104" i="13"/>
  <c r="V104" i="13"/>
  <c r="G106" i="13"/>
  <c r="I106" i="13"/>
  <c r="K106" i="13"/>
  <c r="M106" i="13"/>
  <c r="O106" i="13"/>
  <c r="Q106" i="13"/>
  <c r="V106" i="13"/>
  <c r="G108" i="13"/>
  <c r="M108" i="13" s="1"/>
  <c r="I108" i="13"/>
  <c r="K108" i="13"/>
  <c r="O108" i="13"/>
  <c r="Q108" i="13"/>
  <c r="V108" i="13"/>
  <c r="G109" i="13"/>
  <c r="I109" i="13"/>
  <c r="K109" i="13"/>
  <c r="M109" i="13"/>
  <c r="O109" i="13"/>
  <c r="Q109" i="13"/>
  <c r="V109" i="13"/>
  <c r="G110" i="13"/>
  <c r="I110" i="13"/>
  <c r="K110" i="13"/>
  <c r="M110" i="13"/>
  <c r="O110" i="13"/>
  <c r="Q110" i="13"/>
  <c r="V110" i="13"/>
  <c r="G111" i="13"/>
  <c r="I111" i="13"/>
  <c r="K111" i="13"/>
  <c r="M111" i="13"/>
  <c r="O111" i="13"/>
  <c r="Q111" i="13"/>
  <c r="V111" i="13"/>
  <c r="G113" i="13"/>
  <c r="I113" i="13"/>
  <c r="K113" i="13"/>
  <c r="M113" i="13"/>
  <c r="O113" i="13"/>
  <c r="Q113" i="13"/>
  <c r="V113" i="13"/>
  <c r="G114" i="13"/>
  <c r="M114" i="13" s="1"/>
  <c r="I114" i="13"/>
  <c r="K114" i="13"/>
  <c r="O114" i="13"/>
  <c r="Q114" i="13"/>
  <c r="V114" i="13"/>
  <c r="G116" i="13"/>
  <c r="I116" i="13"/>
  <c r="K116" i="13"/>
  <c r="M116" i="13"/>
  <c r="O116" i="13"/>
  <c r="Q116" i="13"/>
  <c r="V116" i="13"/>
  <c r="G119" i="13"/>
  <c r="M119" i="13" s="1"/>
  <c r="I119" i="13"/>
  <c r="K119" i="13"/>
  <c r="O119" i="13"/>
  <c r="Q119" i="13"/>
  <c r="V119" i="13"/>
  <c r="G122" i="13"/>
  <c r="I122" i="13"/>
  <c r="K122" i="13"/>
  <c r="M122" i="13"/>
  <c r="O122" i="13"/>
  <c r="Q122" i="13"/>
  <c r="V122" i="13"/>
  <c r="G125" i="13"/>
  <c r="I125" i="13"/>
  <c r="K125" i="13"/>
  <c r="M125" i="13"/>
  <c r="O125" i="13"/>
  <c r="Q125" i="13"/>
  <c r="V125" i="13"/>
  <c r="G127" i="13"/>
  <c r="I127" i="13"/>
  <c r="K127" i="13"/>
  <c r="M127" i="13"/>
  <c r="O127" i="13"/>
  <c r="Q127" i="13"/>
  <c r="V127" i="13"/>
  <c r="G128" i="13"/>
  <c r="I128" i="13"/>
  <c r="K128" i="13"/>
  <c r="M128" i="13"/>
  <c r="O128" i="13"/>
  <c r="Q128" i="13"/>
  <c r="V128" i="13"/>
  <c r="G129" i="13"/>
  <c r="M129" i="13" s="1"/>
  <c r="I129" i="13"/>
  <c r="K129" i="13"/>
  <c r="O129" i="13"/>
  <c r="Q129" i="13"/>
  <c r="V129" i="13"/>
  <c r="G130" i="13"/>
  <c r="I130" i="13"/>
  <c r="K130" i="13"/>
  <c r="M130" i="13"/>
  <c r="O130" i="13"/>
  <c r="Q130" i="13"/>
  <c r="V130" i="13"/>
  <c r="G131" i="13"/>
  <c r="I131" i="13"/>
  <c r="K131" i="13"/>
  <c r="M131" i="13"/>
  <c r="O131" i="13"/>
  <c r="Q131" i="13"/>
  <c r="V131" i="13"/>
  <c r="G134" i="13"/>
  <c r="I134" i="13"/>
  <c r="K134" i="13"/>
  <c r="M134" i="13"/>
  <c r="O134" i="13"/>
  <c r="Q134" i="13"/>
  <c r="V134" i="13"/>
  <c r="G135" i="13"/>
  <c r="I135" i="13"/>
  <c r="K135" i="13"/>
  <c r="M135" i="13"/>
  <c r="O135" i="13"/>
  <c r="Q135" i="13"/>
  <c r="V135" i="13"/>
  <c r="G136" i="13"/>
  <c r="M136" i="13" s="1"/>
  <c r="I136" i="13"/>
  <c r="K136" i="13"/>
  <c r="O136" i="13"/>
  <c r="Q136" i="13"/>
  <c r="V136" i="13"/>
  <c r="G137" i="13"/>
  <c r="I137" i="13"/>
  <c r="K137" i="13"/>
  <c r="M137" i="13"/>
  <c r="O137" i="13"/>
  <c r="Q137" i="13"/>
  <c r="V137" i="13"/>
  <c r="G138" i="13"/>
  <c r="G139" i="13"/>
  <c r="I139" i="13"/>
  <c r="I138" i="13" s="1"/>
  <c r="K139" i="13"/>
  <c r="K138" i="13" s="1"/>
  <c r="M139" i="13"/>
  <c r="O139" i="13"/>
  <c r="O138" i="13" s="1"/>
  <c r="Q139" i="13"/>
  <c r="Q138" i="13" s="1"/>
  <c r="V139" i="13"/>
  <c r="G141" i="13"/>
  <c r="I141" i="13"/>
  <c r="K141" i="13"/>
  <c r="M141" i="13"/>
  <c r="O141" i="13"/>
  <c r="Q141" i="13"/>
  <c r="V141" i="13"/>
  <c r="V138" i="13" s="1"/>
  <c r="G142" i="13"/>
  <c r="I142" i="13"/>
  <c r="K142" i="13"/>
  <c r="M142" i="13"/>
  <c r="O142" i="13"/>
  <c r="Q142" i="13"/>
  <c r="V142" i="13"/>
  <c r="G143" i="13"/>
  <c r="I143" i="13"/>
  <c r="K143" i="13"/>
  <c r="M143" i="13"/>
  <c r="O143" i="13"/>
  <c r="Q143" i="13"/>
  <c r="V143" i="13"/>
  <c r="G144" i="13"/>
  <c r="M144" i="13" s="1"/>
  <c r="I144" i="13"/>
  <c r="K144" i="13"/>
  <c r="O144" i="13"/>
  <c r="Q144" i="13"/>
  <c r="V144" i="13"/>
  <c r="G145" i="13"/>
  <c r="I145" i="13"/>
  <c r="K145" i="13"/>
  <c r="M145" i="13"/>
  <c r="O145" i="13"/>
  <c r="Q145" i="13"/>
  <c r="V145" i="13"/>
  <c r="G146" i="13"/>
  <c r="I146" i="13"/>
  <c r="K146" i="13"/>
  <c r="M146" i="13"/>
  <c r="O146" i="13"/>
  <c r="Q146" i="13"/>
  <c r="V146" i="13"/>
  <c r="G147" i="13"/>
  <c r="I147" i="13"/>
  <c r="K147" i="13"/>
  <c r="M147" i="13"/>
  <c r="O147" i="13"/>
  <c r="Q147" i="13"/>
  <c r="V147" i="13"/>
  <c r="G149" i="13"/>
  <c r="I149" i="13"/>
  <c r="K149" i="13"/>
  <c r="M149" i="13"/>
  <c r="O149" i="13"/>
  <c r="Q149" i="13"/>
  <c r="V149" i="13"/>
  <c r="G151" i="13"/>
  <c r="M151" i="13" s="1"/>
  <c r="I151" i="13"/>
  <c r="K151" i="13"/>
  <c r="O151" i="13"/>
  <c r="Q151" i="13"/>
  <c r="V151" i="13"/>
  <c r="G152" i="13"/>
  <c r="I152" i="13"/>
  <c r="K152" i="13"/>
  <c r="M152" i="13"/>
  <c r="O152" i="13"/>
  <c r="Q152" i="13"/>
  <c r="V152" i="13"/>
  <c r="G153" i="13"/>
  <c r="M153" i="13" s="1"/>
  <c r="I153" i="13"/>
  <c r="K153" i="13"/>
  <c r="O153" i="13"/>
  <c r="Q153" i="13"/>
  <c r="V153" i="13"/>
  <c r="G154" i="13"/>
  <c r="I154" i="13"/>
  <c r="K154" i="13"/>
  <c r="M154" i="13"/>
  <c r="O154" i="13"/>
  <c r="Q154" i="13"/>
  <c r="V154" i="13"/>
  <c r="G155" i="13"/>
  <c r="I155" i="13"/>
  <c r="K155" i="13"/>
  <c r="M155" i="13"/>
  <c r="O155" i="13"/>
  <c r="Q155" i="13"/>
  <c r="V155" i="13"/>
  <c r="G157" i="13"/>
  <c r="I157" i="13"/>
  <c r="K157" i="13"/>
  <c r="M157" i="13"/>
  <c r="O157" i="13"/>
  <c r="O156" i="13" s="1"/>
  <c r="Q157" i="13"/>
  <c r="Q156" i="13" s="1"/>
  <c r="V157" i="13"/>
  <c r="V156" i="13" s="1"/>
  <c r="G158" i="13"/>
  <c r="M158" i="13" s="1"/>
  <c r="M156" i="13" s="1"/>
  <c r="I158" i="13"/>
  <c r="I156" i="13" s="1"/>
  <c r="K158" i="13"/>
  <c r="O158" i="13"/>
  <c r="Q158" i="13"/>
  <c r="V158" i="13"/>
  <c r="G159" i="13"/>
  <c r="I159" i="13"/>
  <c r="K159" i="13"/>
  <c r="M159" i="13"/>
  <c r="O159" i="13"/>
  <c r="Q159" i="13"/>
  <c r="V159" i="13"/>
  <c r="G160" i="13"/>
  <c r="I160" i="13"/>
  <c r="K160" i="13"/>
  <c r="M160" i="13"/>
  <c r="O160" i="13"/>
  <c r="Q160" i="13"/>
  <c r="V160" i="13"/>
  <c r="G161" i="13"/>
  <c r="I161" i="13"/>
  <c r="K161" i="13"/>
  <c r="M161" i="13"/>
  <c r="O161" i="13"/>
  <c r="Q161" i="13"/>
  <c r="V161" i="13"/>
  <c r="G162" i="13"/>
  <c r="I162" i="13"/>
  <c r="K162" i="13"/>
  <c r="M162" i="13"/>
  <c r="O162" i="13"/>
  <c r="Q162" i="13"/>
  <c r="V162" i="13"/>
  <c r="G163" i="13"/>
  <c r="M163" i="13" s="1"/>
  <c r="I163" i="13"/>
  <c r="K163" i="13"/>
  <c r="K156" i="13" s="1"/>
  <c r="O163" i="13"/>
  <c r="Q163" i="13"/>
  <c r="V163" i="13"/>
  <c r="G165" i="13"/>
  <c r="M165" i="13" s="1"/>
  <c r="M164" i="13" s="1"/>
  <c r="I165" i="13"/>
  <c r="K165" i="13"/>
  <c r="O165" i="13"/>
  <c r="Q165" i="13"/>
  <c r="V165" i="13"/>
  <c r="G166" i="13"/>
  <c r="I166" i="13"/>
  <c r="I164" i="13" s="1"/>
  <c r="K166" i="13"/>
  <c r="K164" i="13" s="1"/>
  <c r="M166" i="13"/>
  <c r="O166" i="13"/>
  <c r="O164" i="13" s="1"/>
  <c r="Q166" i="13"/>
  <c r="Q164" i="13" s="1"/>
  <c r="V166" i="13"/>
  <c r="G167" i="13"/>
  <c r="I167" i="13"/>
  <c r="K167" i="13"/>
  <c r="M167" i="13"/>
  <c r="O167" i="13"/>
  <c r="Q167" i="13"/>
  <c r="V167" i="13"/>
  <c r="G168" i="13"/>
  <c r="I168" i="13"/>
  <c r="K168" i="13"/>
  <c r="M168" i="13"/>
  <c r="O168" i="13"/>
  <c r="Q168" i="13"/>
  <c r="V168" i="13"/>
  <c r="G169" i="13"/>
  <c r="I169" i="13"/>
  <c r="K169" i="13"/>
  <c r="M169" i="13"/>
  <c r="O169" i="13"/>
  <c r="Q169" i="13"/>
  <c r="V169" i="13"/>
  <c r="G170" i="13"/>
  <c r="M170" i="13" s="1"/>
  <c r="I170" i="13"/>
  <c r="K170" i="13"/>
  <c r="O170" i="13"/>
  <c r="Q170" i="13"/>
  <c r="V170" i="13"/>
  <c r="G171" i="13"/>
  <c r="I171" i="13"/>
  <c r="K171" i="13"/>
  <c r="M171" i="13"/>
  <c r="O171" i="13"/>
  <c r="Q171" i="13"/>
  <c r="V171" i="13"/>
  <c r="V164" i="13" s="1"/>
  <c r="G172" i="13"/>
  <c r="I172" i="13"/>
  <c r="K172" i="13"/>
  <c r="M172" i="13"/>
  <c r="O172" i="13"/>
  <c r="Q172" i="13"/>
  <c r="V172" i="13"/>
  <c r="G173" i="13"/>
  <c r="I173" i="13"/>
  <c r="K173" i="13"/>
  <c r="M173" i="13"/>
  <c r="O173" i="13"/>
  <c r="Q173" i="13"/>
  <c r="V173" i="13"/>
  <c r="G174" i="13"/>
  <c r="I174" i="13"/>
  <c r="K174" i="13"/>
  <c r="M174" i="13"/>
  <c r="O174" i="13"/>
  <c r="Q174" i="13"/>
  <c r="V174" i="13"/>
  <c r="I175" i="13"/>
  <c r="K175" i="13"/>
  <c r="G176" i="13"/>
  <c r="I176" i="13"/>
  <c r="K176" i="13"/>
  <c r="M176" i="13"/>
  <c r="O176" i="13"/>
  <c r="O175" i="13" s="1"/>
  <c r="Q176" i="13"/>
  <c r="Q175" i="13" s="1"/>
  <c r="V176" i="13"/>
  <c r="V175" i="13" s="1"/>
  <c r="G178" i="13"/>
  <c r="M178" i="13" s="1"/>
  <c r="I178" i="13"/>
  <c r="K178" i="13"/>
  <c r="O178" i="13"/>
  <c r="Q178" i="13"/>
  <c r="V178" i="13"/>
  <c r="G179" i="13"/>
  <c r="I179" i="13"/>
  <c r="K179" i="13"/>
  <c r="M179" i="13"/>
  <c r="O179" i="13"/>
  <c r="Q179" i="13"/>
  <c r="V179" i="13"/>
  <c r="AE181" i="13"/>
  <c r="G136" i="12"/>
  <c r="BA91" i="12"/>
  <c r="BA90" i="12"/>
  <c r="BA10" i="12"/>
  <c r="G9" i="12"/>
  <c r="AF136" i="12" s="1"/>
  <c r="I9" i="12"/>
  <c r="I8" i="12" s="1"/>
  <c r="K9" i="12"/>
  <c r="O9" i="12"/>
  <c r="Q9" i="12"/>
  <c r="V9" i="12"/>
  <c r="G12" i="12"/>
  <c r="I12" i="12"/>
  <c r="K12" i="12"/>
  <c r="K8" i="12" s="1"/>
  <c r="M12" i="12"/>
  <c r="O12" i="12"/>
  <c r="O8" i="12" s="1"/>
  <c r="Q12" i="12"/>
  <c r="Q8" i="12" s="1"/>
  <c r="V12" i="12"/>
  <c r="V8" i="12" s="1"/>
  <c r="G14" i="12"/>
  <c r="I14" i="12"/>
  <c r="K14" i="12"/>
  <c r="M14" i="12"/>
  <c r="O14" i="12"/>
  <c r="Q14" i="12"/>
  <c r="V14" i="12"/>
  <c r="G16" i="12"/>
  <c r="I16" i="12"/>
  <c r="K16" i="12"/>
  <c r="M16" i="12"/>
  <c r="O16" i="12"/>
  <c r="Q16" i="12"/>
  <c r="V16" i="12"/>
  <c r="G19" i="12"/>
  <c r="I19" i="12"/>
  <c r="K19" i="12"/>
  <c r="M19" i="12"/>
  <c r="O19" i="12"/>
  <c r="Q19" i="12"/>
  <c r="V19" i="12"/>
  <c r="G22" i="12"/>
  <c r="M22" i="12" s="1"/>
  <c r="I22" i="12"/>
  <c r="K22" i="12"/>
  <c r="O22" i="12"/>
  <c r="Q22" i="12"/>
  <c r="V22" i="12"/>
  <c r="G24" i="12"/>
  <c r="I24" i="12"/>
  <c r="K24" i="12"/>
  <c r="M24" i="12"/>
  <c r="O24" i="12"/>
  <c r="Q24" i="12"/>
  <c r="V24" i="12"/>
  <c r="G26" i="12"/>
  <c r="M26" i="12" s="1"/>
  <c r="I26" i="12"/>
  <c r="K26" i="12"/>
  <c r="O26" i="12"/>
  <c r="Q26" i="12"/>
  <c r="V26" i="12"/>
  <c r="G27" i="12"/>
  <c r="I27" i="12"/>
  <c r="K27" i="12"/>
  <c r="M27" i="12"/>
  <c r="O27" i="12"/>
  <c r="Q27" i="12"/>
  <c r="V27" i="12"/>
  <c r="G29" i="12"/>
  <c r="I29" i="12"/>
  <c r="K29" i="12"/>
  <c r="M29" i="12"/>
  <c r="O29" i="12"/>
  <c r="Q29" i="12"/>
  <c r="V29" i="12"/>
  <c r="G30" i="12"/>
  <c r="I30" i="12"/>
  <c r="K30" i="12"/>
  <c r="M30" i="12"/>
  <c r="O30" i="12"/>
  <c r="Q30" i="12"/>
  <c r="V30" i="12"/>
  <c r="G32" i="12"/>
  <c r="I32" i="12"/>
  <c r="K32" i="12"/>
  <c r="M32" i="12"/>
  <c r="O32" i="12"/>
  <c r="Q32" i="12"/>
  <c r="V32" i="12"/>
  <c r="G34" i="12"/>
  <c r="M34" i="12" s="1"/>
  <c r="I34" i="12"/>
  <c r="K34" i="12"/>
  <c r="O34" i="12"/>
  <c r="Q34" i="12"/>
  <c r="V34" i="12"/>
  <c r="G36" i="12"/>
  <c r="I36" i="12"/>
  <c r="K36" i="12"/>
  <c r="M36" i="12"/>
  <c r="O36" i="12"/>
  <c r="Q36" i="12"/>
  <c r="V36" i="12"/>
  <c r="G37" i="12"/>
  <c r="I37" i="12"/>
  <c r="K37" i="12"/>
  <c r="M37" i="12"/>
  <c r="O37" i="12"/>
  <c r="Q37" i="12"/>
  <c r="V37" i="12"/>
  <c r="G38" i="12"/>
  <c r="I38" i="12"/>
  <c r="K38" i="12"/>
  <c r="M38" i="12"/>
  <c r="O38" i="12"/>
  <c r="Q38" i="12"/>
  <c r="V38" i="12"/>
  <c r="G39" i="12"/>
  <c r="I39" i="12"/>
  <c r="K39" i="12"/>
  <c r="M39" i="12"/>
  <c r="O39" i="12"/>
  <c r="Q39" i="12"/>
  <c r="V39" i="12"/>
  <c r="G40" i="12"/>
  <c r="M40" i="12" s="1"/>
  <c r="I40" i="12"/>
  <c r="K40" i="12"/>
  <c r="O40" i="12"/>
  <c r="Q40" i="12"/>
  <c r="V40" i="12"/>
  <c r="G41" i="12"/>
  <c r="I41" i="12"/>
  <c r="K41" i="12"/>
  <c r="M41" i="12"/>
  <c r="O41" i="12"/>
  <c r="Q41" i="12"/>
  <c r="V41" i="12"/>
  <c r="G42" i="12"/>
  <c r="M42" i="12" s="1"/>
  <c r="I42" i="12"/>
  <c r="K42" i="12"/>
  <c r="O42" i="12"/>
  <c r="Q42" i="12"/>
  <c r="V42" i="12"/>
  <c r="O43" i="12"/>
  <c r="Q43" i="12"/>
  <c r="G44" i="12"/>
  <c r="I44" i="12"/>
  <c r="K44" i="12"/>
  <c r="M44" i="12"/>
  <c r="O44" i="12"/>
  <c r="Q44" i="12"/>
  <c r="V44" i="12"/>
  <c r="V43" i="12" s="1"/>
  <c r="G45" i="12"/>
  <c r="G43" i="12" s="1"/>
  <c r="I45" i="12"/>
  <c r="I43" i="12" s="1"/>
  <c r="K45" i="12"/>
  <c r="K43" i="12" s="1"/>
  <c r="M45" i="12"/>
  <c r="M43" i="12" s="1"/>
  <c r="O45" i="12"/>
  <c r="Q45" i="12"/>
  <c r="V45" i="12"/>
  <c r="G47" i="12"/>
  <c r="M47" i="12" s="1"/>
  <c r="I47" i="12"/>
  <c r="I46" i="12" s="1"/>
  <c r="K47" i="12"/>
  <c r="O47" i="12"/>
  <c r="Q47" i="12"/>
  <c r="V47" i="12"/>
  <c r="G48" i="12"/>
  <c r="I48" i="12"/>
  <c r="K48" i="12"/>
  <c r="K46" i="12" s="1"/>
  <c r="M48" i="12"/>
  <c r="O48" i="12"/>
  <c r="O46" i="12" s="1"/>
  <c r="Q48" i="12"/>
  <c r="Q46" i="12" s="1"/>
  <c r="V48" i="12"/>
  <c r="V46" i="12" s="1"/>
  <c r="G49" i="12"/>
  <c r="I49" i="12"/>
  <c r="K49" i="12"/>
  <c r="M49" i="12"/>
  <c r="O49" i="12"/>
  <c r="Q49" i="12"/>
  <c r="V49" i="12"/>
  <c r="G50" i="12"/>
  <c r="I50" i="12"/>
  <c r="K50" i="12"/>
  <c r="M50" i="12"/>
  <c r="O50" i="12"/>
  <c r="Q50" i="12"/>
  <c r="V50" i="12"/>
  <c r="G51" i="12"/>
  <c r="I51" i="12"/>
  <c r="K51" i="12"/>
  <c r="M51" i="12"/>
  <c r="O51" i="12"/>
  <c r="Q51" i="12"/>
  <c r="V51" i="12"/>
  <c r="G52" i="12"/>
  <c r="M52" i="12" s="1"/>
  <c r="I52" i="12"/>
  <c r="K52" i="12"/>
  <c r="O52" i="12"/>
  <c r="Q52" i="12"/>
  <c r="V52" i="12"/>
  <c r="V53" i="12"/>
  <c r="G54" i="12"/>
  <c r="M54" i="12" s="1"/>
  <c r="M53" i="12" s="1"/>
  <c r="I54" i="12"/>
  <c r="K54" i="12"/>
  <c r="O54" i="12"/>
  <c r="Q54" i="12"/>
  <c r="V54" i="12"/>
  <c r="G55" i="12"/>
  <c r="I55" i="12"/>
  <c r="I53" i="12" s="1"/>
  <c r="K55" i="12"/>
  <c r="K53" i="12" s="1"/>
  <c r="M55" i="12"/>
  <c r="O55" i="12"/>
  <c r="O53" i="12" s="1"/>
  <c r="Q55" i="12"/>
  <c r="Q53" i="12" s="1"/>
  <c r="V55" i="12"/>
  <c r="G56" i="12"/>
  <c r="I56" i="12"/>
  <c r="K56" i="12"/>
  <c r="M56" i="12"/>
  <c r="O56" i="12"/>
  <c r="Q56" i="12"/>
  <c r="V56" i="12"/>
  <c r="G57" i="12"/>
  <c r="I57" i="12"/>
  <c r="K57" i="12"/>
  <c r="M57" i="12"/>
  <c r="O57" i="12"/>
  <c r="Q57" i="12"/>
  <c r="V57" i="12"/>
  <c r="G59" i="12"/>
  <c r="M59" i="12" s="1"/>
  <c r="M58" i="12" s="1"/>
  <c r="I59" i="12"/>
  <c r="I58" i="12" s="1"/>
  <c r="K59" i="12"/>
  <c r="O59" i="12"/>
  <c r="Q59" i="12"/>
  <c r="V59" i="12"/>
  <c r="G61" i="12"/>
  <c r="I61" i="12"/>
  <c r="K61" i="12"/>
  <c r="K58" i="12" s="1"/>
  <c r="M61" i="12"/>
  <c r="O61" i="12"/>
  <c r="O58" i="12" s="1"/>
  <c r="Q61" i="12"/>
  <c r="Q58" i="12" s="1"/>
  <c r="V61" i="12"/>
  <c r="V58" i="12" s="1"/>
  <c r="G62" i="12"/>
  <c r="I62" i="12"/>
  <c r="K62" i="12"/>
  <c r="M62" i="12"/>
  <c r="O62" i="12"/>
  <c r="Q62" i="12"/>
  <c r="V62" i="12"/>
  <c r="G63" i="12"/>
  <c r="I63" i="12"/>
  <c r="K63" i="12"/>
  <c r="M63" i="12"/>
  <c r="O63" i="12"/>
  <c r="Q63" i="12"/>
  <c r="V63" i="12"/>
  <c r="G65" i="12"/>
  <c r="I65" i="12"/>
  <c r="K65" i="12"/>
  <c r="M65" i="12"/>
  <c r="O65" i="12"/>
  <c r="Q65" i="12"/>
  <c r="V65" i="12"/>
  <c r="G67" i="12"/>
  <c r="M67" i="12" s="1"/>
  <c r="I67" i="12"/>
  <c r="K67" i="12"/>
  <c r="O67" i="12"/>
  <c r="Q67" i="12"/>
  <c r="V67" i="12"/>
  <c r="G68" i="12"/>
  <c r="I68" i="12"/>
  <c r="K68" i="12"/>
  <c r="M68" i="12"/>
  <c r="O68" i="12"/>
  <c r="Q68" i="12"/>
  <c r="V68" i="12"/>
  <c r="G69" i="12"/>
  <c r="M69" i="12" s="1"/>
  <c r="I69" i="12"/>
  <c r="K69" i="12"/>
  <c r="O69" i="12"/>
  <c r="Q69" i="12"/>
  <c r="V69" i="12"/>
  <c r="G70" i="12"/>
  <c r="I70" i="12"/>
  <c r="K70" i="12"/>
  <c r="M70" i="12"/>
  <c r="O70" i="12"/>
  <c r="Q70" i="12"/>
  <c r="V70" i="12"/>
  <c r="G71" i="12"/>
  <c r="I71" i="12"/>
  <c r="K71" i="12"/>
  <c r="M71" i="12"/>
  <c r="O71" i="12"/>
  <c r="Q71" i="12"/>
  <c r="V71" i="12"/>
  <c r="G73" i="12"/>
  <c r="I73" i="12"/>
  <c r="K73" i="12"/>
  <c r="M73" i="12"/>
  <c r="O73" i="12"/>
  <c r="Q73" i="12"/>
  <c r="V73" i="12"/>
  <c r="G74" i="12"/>
  <c r="I74" i="12"/>
  <c r="K74" i="12"/>
  <c r="M74" i="12"/>
  <c r="O74" i="12"/>
  <c r="Q74" i="12"/>
  <c r="V74" i="12"/>
  <c r="G76" i="12"/>
  <c r="M76" i="12" s="1"/>
  <c r="I76" i="12"/>
  <c r="K76" i="12"/>
  <c r="O76" i="12"/>
  <c r="Q76" i="12"/>
  <c r="V76" i="12"/>
  <c r="G80" i="12"/>
  <c r="I80" i="12"/>
  <c r="K80" i="12"/>
  <c r="M80" i="12"/>
  <c r="O80" i="12"/>
  <c r="Q80" i="12"/>
  <c r="V80" i="12"/>
  <c r="G83" i="12"/>
  <c r="I83" i="12"/>
  <c r="K83" i="12"/>
  <c r="M83" i="12"/>
  <c r="O83" i="12"/>
  <c r="Q83" i="12"/>
  <c r="V83" i="12"/>
  <c r="G85" i="12"/>
  <c r="I85" i="12"/>
  <c r="K85" i="12"/>
  <c r="M85" i="12"/>
  <c r="O85" i="12"/>
  <c r="Q85" i="12"/>
  <c r="V85" i="12"/>
  <c r="G87" i="12"/>
  <c r="I87" i="12"/>
  <c r="K87" i="12"/>
  <c r="M87" i="12"/>
  <c r="O87" i="12"/>
  <c r="Q87" i="12"/>
  <c r="V87" i="12"/>
  <c r="G88" i="12"/>
  <c r="M88" i="12" s="1"/>
  <c r="I88" i="12"/>
  <c r="K88" i="12"/>
  <c r="O88" i="12"/>
  <c r="Q88" i="12"/>
  <c r="V88" i="12"/>
  <c r="G89" i="12"/>
  <c r="I89" i="12"/>
  <c r="K89" i="12"/>
  <c r="M89" i="12"/>
  <c r="O89" i="12"/>
  <c r="Q89" i="12"/>
  <c r="V89" i="12"/>
  <c r="G92" i="12"/>
  <c r="M92" i="12" s="1"/>
  <c r="I92" i="12"/>
  <c r="K92" i="12"/>
  <c r="O92" i="12"/>
  <c r="Q92" i="12"/>
  <c r="V92" i="12"/>
  <c r="G93" i="12"/>
  <c r="I93" i="12"/>
  <c r="K93" i="12"/>
  <c r="M93" i="12"/>
  <c r="O93" i="12"/>
  <c r="Q93" i="12"/>
  <c r="V93" i="12"/>
  <c r="G94" i="12"/>
  <c r="I94" i="12"/>
  <c r="K94" i="12"/>
  <c r="M94" i="12"/>
  <c r="O94" i="12"/>
  <c r="Q94" i="12"/>
  <c r="V94" i="12"/>
  <c r="G95" i="12"/>
  <c r="I95" i="12"/>
  <c r="K95" i="12"/>
  <c r="M95" i="12"/>
  <c r="O95" i="12"/>
  <c r="Q95" i="12"/>
  <c r="V95" i="12"/>
  <c r="G96" i="12"/>
  <c r="I96" i="12"/>
  <c r="K96" i="12"/>
  <c r="M96" i="12"/>
  <c r="O96" i="12"/>
  <c r="Q96" i="12"/>
  <c r="V96" i="12"/>
  <c r="G99" i="12"/>
  <c r="I99" i="12"/>
  <c r="K99" i="12"/>
  <c r="K98" i="12" s="1"/>
  <c r="M99" i="12"/>
  <c r="O99" i="12"/>
  <c r="O98" i="12" s="1"/>
  <c r="Q99" i="12"/>
  <c r="Q98" i="12" s="1"/>
  <c r="V99" i="12"/>
  <c r="V98" i="12" s="1"/>
  <c r="G101" i="12"/>
  <c r="I101" i="12"/>
  <c r="K101" i="12"/>
  <c r="M101" i="12"/>
  <c r="O101" i="12"/>
  <c r="Q101" i="12"/>
  <c r="V101" i="12"/>
  <c r="G102" i="12"/>
  <c r="I102" i="12"/>
  <c r="K102" i="12"/>
  <c r="M102" i="12"/>
  <c r="O102" i="12"/>
  <c r="Q102" i="12"/>
  <c r="V102" i="12"/>
  <c r="G103" i="12"/>
  <c r="I103" i="12"/>
  <c r="K103" i="12"/>
  <c r="M103" i="12"/>
  <c r="O103" i="12"/>
  <c r="Q103" i="12"/>
  <c r="V103" i="12"/>
  <c r="G104" i="12"/>
  <c r="M104" i="12" s="1"/>
  <c r="I104" i="12"/>
  <c r="K104" i="12"/>
  <c r="O104" i="12"/>
  <c r="Q104" i="12"/>
  <c r="V104" i="12"/>
  <c r="G105" i="12"/>
  <c r="I105" i="12"/>
  <c r="K105" i="12"/>
  <c r="M105" i="12"/>
  <c r="O105" i="12"/>
  <c r="Q105" i="12"/>
  <c r="V105" i="12"/>
  <c r="G106" i="12"/>
  <c r="M106" i="12" s="1"/>
  <c r="I106" i="12"/>
  <c r="K106" i="12"/>
  <c r="O106" i="12"/>
  <c r="Q106" i="12"/>
  <c r="V106" i="12"/>
  <c r="G107" i="12"/>
  <c r="I107" i="12"/>
  <c r="K107" i="12"/>
  <c r="M107" i="12"/>
  <c r="O107" i="12"/>
  <c r="Q107" i="12"/>
  <c r="V107" i="12"/>
  <c r="G109" i="12"/>
  <c r="I109" i="12"/>
  <c r="K109" i="12"/>
  <c r="M109" i="12"/>
  <c r="O109" i="12"/>
  <c r="Q109" i="12"/>
  <c r="V109" i="12"/>
  <c r="G111" i="12"/>
  <c r="I111" i="12"/>
  <c r="K111" i="12"/>
  <c r="M111" i="12"/>
  <c r="O111" i="12"/>
  <c r="Q111" i="12"/>
  <c r="V111" i="12"/>
  <c r="G112" i="12"/>
  <c r="I112" i="12"/>
  <c r="K112" i="12"/>
  <c r="M112" i="12"/>
  <c r="O112" i="12"/>
  <c r="Q112" i="12"/>
  <c r="V112" i="12"/>
  <c r="G113" i="12"/>
  <c r="M113" i="12" s="1"/>
  <c r="I113" i="12"/>
  <c r="I98" i="12" s="1"/>
  <c r="K113" i="12"/>
  <c r="O113" i="12"/>
  <c r="Q113" i="12"/>
  <c r="V113" i="12"/>
  <c r="G114" i="12"/>
  <c r="I114" i="12"/>
  <c r="K114" i="12"/>
  <c r="M114" i="12"/>
  <c r="O114" i="12"/>
  <c r="Q114" i="12"/>
  <c r="V114" i="12"/>
  <c r="G115" i="12"/>
  <c r="I115" i="12"/>
  <c r="K115" i="12"/>
  <c r="M115" i="12"/>
  <c r="O115" i="12"/>
  <c r="Q115" i="12"/>
  <c r="V115" i="12"/>
  <c r="O116" i="12"/>
  <c r="G117" i="12"/>
  <c r="I117" i="12"/>
  <c r="K117" i="12"/>
  <c r="M117" i="12"/>
  <c r="O117" i="12"/>
  <c r="Q117" i="12"/>
  <c r="Q116" i="12" s="1"/>
  <c r="V117" i="12"/>
  <c r="V116" i="12" s="1"/>
  <c r="G119" i="12"/>
  <c r="M119" i="12" s="1"/>
  <c r="M116" i="12" s="1"/>
  <c r="I119" i="12"/>
  <c r="I116" i="12" s="1"/>
  <c r="K119" i="12"/>
  <c r="K116" i="12" s="1"/>
  <c r="O119" i="12"/>
  <c r="Q119" i="12"/>
  <c r="V119" i="12"/>
  <c r="G120" i="12"/>
  <c r="I120" i="12"/>
  <c r="K120" i="12"/>
  <c r="M120" i="12"/>
  <c r="O120" i="12"/>
  <c r="Q120" i="12"/>
  <c r="V120" i="12"/>
  <c r="G121" i="12"/>
  <c r="G122" i="12"/>
  <c r="I122" i="12"/>
  <c r="I121" i="12" s="1"/>
  <c r="K122" i="12"/>
  <c r="K121" i="12" s="1"/>
  <c r="M122" i="12"/>
  <c r="M121" i="12" s="1"/>
  <c r="O122" i="12"/>
  <c r="O121" i="12" s="1"/>
  <c r="Q122" i="12"/>
  <c r="Q121" i="12" s="1"/>
  <c r="V122" i="12"/>
  <c r="G123" i="12"/>
  <c r="I123" i="12"/>
  <c r="K123" i="12"/>
  <c r="M123" i="12"/>
  <c r="O123" i="12"/>
  <c r="Q123" i="12"/>
  <c r="V123" i="12"/>
  <c r="V121" i="12" s="1"/>
  <c r="G124" i="12"/>
  <c r="I124" i="12"/>
  <c r="K124" i="12"/>
  <c r="M124" i="12"/>
  <c r="O124" i="12"/>
  <c r="Q124" i="12"/>
  <c r="V124" i="12"/>
  <c r="G125" i="12"/>
  <c r="I125" i="12"/>
  <c r="K125" i="12"/>
  <c r="M125" i="12"/>
  <c r="O125" i="12"/>
  <c r="Q125" i="12"/>
  <c r="V125" i="12"/>
  <c r="G126" i="12"/>
  <c r="M126" i="12" s="1"/>
  <c r="I126" i="12"/>
  <c r="K126" i="12"/>
  <c r="O126" i="12"/>
  <c r="Q126" i="12"/>
  <c r="V126" i="12"/>
  <c r="G127" i="12"/>
  <c r="I127" i="12"/>
  <c r="K127" i="12"/>
  <c r="M127" i="12"/>
  <c r="O127" i="12"/>
  <c r="Q127" i="12"/>
  <c r="V127" i="12"/>
  <c r="G129" i="12"/>
  <c r="G128" i="12" s="1"/>
  <c r="I129" i="12"/>
  <c r="I128" i="12" s="1"/>
  <c r="K129" i="12"/>
  <c r="K128" i="12" s="1"/>
  <c r="M129" i="12"/>
  <c r="M128" i="12" s="1"/>
  <c r="O129" i="12"/>
  <c r="O128" i="12" s="1"/>
  <c r="Q129" i="12"/>
  <c r="V129" i="12"/>
  <c r="G131" i="12"/>
  <c r="I131" i="12"/>
  <c r="K131" i="12"/>
  <c r="M131" i="12"/>
  <c r="O131" i="12"/>
  <c r="Q131" i="12"/>
  <c r="Q128" i="12" s="1"/>
  <c r="V131" i="12"/>
  <c r="V128" i="12" s="1"/>
  <c r="G133" i="12"/>
  <c r="M133" i="12" s="1"/>
  <c r="I133" i="12"/>
  <c r="K133" i="12"/>
  <c r="O133" i="12"/>
  <c r="Q133" i="12"/>
  <c r="V133" i="12"/>
  <c r="G134" i="12"/>
  <c r="I134" i="12"/>
  <c r="K134" i="12"/>
  <c r="M134" i="12"/>
  <c r="O134" i="12"/>
  <c r="Q134" i="12"/>
  <c r="V134" i="12"/>
  <c r="AE136" i="12"/>
  <c r="I20" i="1"/>
  <c r="I19" i="1"/>
  <c r="I18" i="1"/>
  <c r="I17" i="1"/>
  <c r="H59" i="1"/>
  <c r="I59" i="1" s="1"/>
  <c r="H58" i="1"/>
  <c r="I58" i="1" s="1"/>
  <c r="H57" i="1"/>
  <c r="I57" i="1" s="1"/>
  <c r="H56" i="1"/>
  <c r="I56" i="1" s="1"/>
  <c r="H55" i="1"/>
  <c r="I55" i="1" s="1"/>
  <c r="H54" i="1"/>
  <c r="I54" i="1" s="1"/>
  <c r="H53" i="1"/>
  <c r="I53" i="1" s="1"/>
  <c r="H52" i="1"/>
  <c r="I52" i="1" s="1"/>
  <c r="H51" i="1"/>
  <c r="I51" i="1" s="1"/>
  <c r="H48" i="1"/>
  <c r="I48" i="1" s="1"/>
  <c r="H47" i="1"/>
  <c r="I47" i="1" s="1"/>
  <c r="H46" i="1"/>
  <c r="I46" i="1" s="1"/>
  <c r="H45" i="1"/>
  <c r="I45" i="1" s="1"/>
  <c r="H44" i="1"/>
  <c r="I44" i="1" s="1"/>
  <c r="H43" i="1"/>
  <c r="I43" i="1" s="1"/>
  <c r="H42" i="1"/>
  <c r="I42" i="1" s="1"/>
  <c r="H41" i="1"/>
  <c r="I41" i="1" s="1"/>
  <c r="H40" i="1"/>
  <c r="J28" i="1"/>
  <c r="J26" i="1"/>
  <c r="G38" i="1"/>
  <c r="F38" i="1"/>
  <c r="J23" i="1"/>
  <c r="J24" i="1"/>
  <c r="J25" i="1"/>
  <c r="J27" i="1"/>
  <c r="E24" i="1"/>
  <c r="E26" i="1"/>
  <c r="F50" i="1" l="1"/>
  <c r="F39" i="1"/>
  <c r="G10" i="21"/>
  <c r="M8" i="20"/>
  <c r="G8" i="20"/>
  <c r="AF35" i="20"/>
  <c r="M16" i="19"/>
  <c r="G12" i="19"/>
  <c r="G16" i="19"/>
  <c r="AF27" i="19"/>
  <c r="G10" i="19"/>
  <c r="M165" i="18"/>
  <c r="M94" i="18"/>
  <c r="M9" i="18"/>
  <c r="M8" i="18" s="1"/>
  <c r="AF182" i="18"/>
  <c r="G113" i="18"/>
  <c r="G94" i="18"/>
  <c r="M23" i="17"/>
  <c r="M8" i="17"/>
  <c r="M50" i="17"/>
  <c r="M42" i="17"/>
  <c r="G23" i="17"/>
  <c r="G50" i="17"/>
  <c r="G68" i="17"/>
  <c r="G29" i="17"/>
  <c r="G39" i="17"/>
  <c r="AF87" i="17"/>
  <c r="M82" i="17"/>
  <c r="M81" i="17" s="1"/>
  <c r="G79" i="17"/>
  <c r="G65" i="17"/>
  <c r="G35" i="17"/>
  <c r="M35" i="16"/>
  <c r="M67" i="16"/>
  <c r="M76" i="16"/>
  <c r="M75" i="16" s="1"/>
  <c r="AF81" i="16"/>
  <c r="G67" i="16"/>
  <c r="G35" i="16"/>
  <c r="M67" i="15"/>
  <c r="AF91" i="15"/>
  <c r="G35" i="15"/>
  <c r="G67" i="15"/>
  <c r="M90" i="14"/>
  <c r="M8" i="14"/>
  <c r="M84" i="14"/>
  <c r="M71" i="14"/>
  <c r="M40" i="14"/>
  <c r="G35" i="14"/>
  <c r="AF98" i="14"/>
  <c r="G79" i="14"/>
  <c r="M94" i="13"/>
  <c r="M175" i="13"/>
  <c r="M138" i="13"/>
  <c r="M87" i="13"/>
  <c r="M8" i="13"/>
  <c r="G156" i="13"/>
  <c r="G175" i="13"/>
  <c r="G8" i="13"/>
  <c r="G164" i="13"/>
  <c r="G84" i="13"/>
  <c r="M46" i="12"/>
  <c r="M98" i="12"/>
  <c r="G53" i="12"/>
  <c r="G98" i="12"/>
  <c r="G58" i="12"/>
  <c r="G8" i="12"/>
  <c r="G46" i="12"/>
  <c r="M9" i="12"/>
  <c r="M8" i="12" s="1"/>
  <c r="G116" i="12"/>
  <c r="I94" i="1" l="1"/>
  <c r="G81" i="16"/>
  <c r="G49" i="1"/>
  <c r="H49" i="1" s="1"/>
  <c r="I49" i="1" s="1"/>
  <c r="G39" i="1"/>
  <c r="H39" i="1" s="1"/>
  <c r="H60" i="1" s="1"/>
  <c r="G50" i="1"/>
  <c r="F60" i="1"/>
  <c r="H50" i="1"/>
  <c r="I50" i="1" s="1"/>
  <c r="G23" i="1" l="1"/>
  <c r="A23" i="1" s="1"/>
  <c r="I115" i="1"/>
  <c r="I16" i="1"/>
  <c r="I21" i="1" s="1"/>
  <c r="G60" i="1"/>
  <c r="G25" i="1" s="1"/>
  <c r="A25" i="1" s="1"/>
  <c r="I39" i="1"/>
  <c r="I60" i="1" s="1"/>
  <c r="A26" i="1" l="1"/>
  <c r="G26" i="1"/>
  <c r="A24" i="1"/>
  <c r="G24" i="1"/>
  <c r="A27" i="1" s="1"/>
  <c r="J39" i="1"/>
  <c r="J60" i="1" s="1"/>
  <c r="J42" i="1"/>
  <c r="J51" i="1"/>
  <c r="J41" i="1"/>
  <c r="J48" i="1"/>
  <c r="J52" i="1"/>
  <c r="J44" i="1"/>
  <c r="J55" i="1"/>
  <c r="J49" i="1"/>
  <c r="J54" i="1"/>
  <c r="J50" i="1"/>
  <c r="J46" i="1"/>
  <c r="J53" i="1"/>
  <c r="J47" i="1"/>
  <c r="J58" i="1"/>
  <c r="J56" i="1"/>
  <c r="J59" i="1"/>
  <c r="J43" i="1"/>
  <c r="J45" i="1"/>
  <c r="J57" i="1"/>
  <c r="J114" i="1"/>
  <c r="J89" i="1"/>
  <c r="J96" i="1"/>
  <c r="J95" i="1"/>
  <c r="J92" i="1"/>
  <c r="J93" i="1"/>
  <c r="J101" i="1"/>
  <c r="J110" i="1"/>
  <c r="J106" i="1"/>
  <c r="J104" i="1"/>
  <c r="J105" i="1"/>
  <c r="J97" i="1"/>
  <c r="J109" i="1"/>
  <c r="J88" i="1"/>
  <c r="J91" i="1"/>
  <c r="J100" i="1"/>
  <c r="J103" i="1"/>
  <c r="J113" i="1"/>
  <c r="J102" i="1"/>
  <c r="J112" i="1"/>
  <c r="J107" i="1"/>
  <c r="J98" i="1"/>
  <c r="J94" i="1"/>
  <c r="J87" i="1"/>
  <c r="J90" i="1"/>
  <c r="J111" i="1"/>
  <c r="J108" i="1"/>
  <c r="J99" i="1"/>
  <c r="G28" i="1"/>
  <c r="J115" i="1" l="1"/>
  <c r="G29" i="1"/>
  <c r="G27" i="1" s="1"/>
  <c r="A29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Radim Štěpánek</author>
    <author>Pavel Veternik</author>
  </authors>
  <commentList>
    <comment ref="D11" authorId="0" shapeId="0" xr:uid="{00000000-0006-0000-0100-000001000000}">
      <text>
        <r>
          <rPr>
            <sz val="9"/>
            <color indexed="81"/>
            <rFont val="Tahoma"/>
            <family val="2"/>
            <charset val="238"/>
          </rPr>
          <t>Název</t>
        </r>
      </text>
    </comment>
    <comment ref="I11" authorId="0" shapeId="0" xr:uid="{00000000-0006-0000-0100-000002000000}">
      <text>
        <r>
          <rPr>
            <sz val="9"/>
            <color indexed="81"/>
            <rFont val="Tahoma"/>
            <family val="2"/>
            <charset val="238"/>
          </rPr>
          <t>IČO</t>
        </r>
      </text>
    </comment>
    <comment ref="D12" authorId="0" shapeId="0" xr:uid="{00000000-0006-0000-0100-000003000000}">
      <text>
        <r>
          <rPr>
            <sz val="9"/>
            <color indexed="81"/>
            <rFont val="Tahoma"/>
            <family val="2"/>
            <charset val="238"/>
          </rPr>
          <t>Ulice</t>
        </r>
      </text>
    </comment>
    <comment ref="I12" authorId="0" shapeId="0" xr:uid="{00000000-0006-0000-0100-000004000000}">
      <text>
        <r>
          <rPr>
            <sz val="9"/>
            <color indexed="81"/>
            <rFont val="Tahoma"/>
            <family val="2"/>
            <charset val="238"/>
          </rPr>
          <t>DIČ</t>
        </r>
      </text>
    </comment>
    <comment ref="D13" authorId="0" shapeId="0" xr:uid="{00000000-0006-0000-0100-000005000000}">
      <text>
        <r>
          <rPr>
            <sz val="9"/>
            <color indexed="81"/>
            <rFont val="Tahoma"/>
            <family val="2"/>
            <charset val="238"/>
          </rPr>
          <t>PSČ</t>
        </r>
      </text>
    </comment>
    <comment ref="E13" authorId="1" shapeId="0" xr:uid="{00000000-0006-0000-0100-000006000000}">
      <text>
        <r>
          <rPr>
            <sz val="9"/>
            <color indexed="81"/>
            <rFont val="Tahoma"/>
            <family val="2"/>
            <charset val="238"/>
          </rPr>
          <t>Místo</t>
        </r>
      </text>
    </comment>
  </commentList>
</comments>
</file>

<file path=xl/comments10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Pavel Darebníček</author>
  </authors>
  <commentList>
    <comment ref="S6" authorId="0" shapeId="0" xr:uid="{6708E50C-2EEF-41F8-B69E-C82E8BB87B0E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B6004E07-4C65-45D3-9EF8-048294B451FB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1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Pavel Darebníček</author>
  </authors>
  <commentList>
    <comment ref="S6" authorId="0" shapeId="0" xr:uid="{9AF10CB8-E71E-4F56-B051-1533D1CA6AA5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80524C04-9379-49F7-805F-FC8E1B3325C7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Pavel Darebníček</author>
  </authors>
  <commentList>
    <comment ref="S6" authorId="0" shapeId="0" xr:uid="{9D0DF603-A7AE-45A5-AD63-AF3587E038A6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08142BAB-40D7-4B41-92B6-3F0530F82F59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Pavel Darebníček</author>
  </authors>
  <commentList>
    <comment ref="S6" authorId="0" shapeId="0" xr:uid="{D0E77E6F-CF18-45DF-8D8A-3D1C8E50E9B0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C3047B83-CF46-4EED-85A7-6703AE82F41A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Pavel Darebníček</author>
  </authors>
  <commentList>
    <comment ref="S6" authorId="0" shapeId="0" xr:uid="{03F8FC98-D2A0-47BE-9E43-7A00DAC823DC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19D5B708-4C4F-4AF1-89F3-0DEFC3ECDB77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Pavel Darebníček</author>
  </authors>
  <commentList>
    <comment ref="S6" authorId="0" shapeId="0" xr:uid="{41F25225-58F2-48B0-8E83-8A44788C0D05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9DB723FE-AB51-4176-B9DF-3C2A3D4CB0B2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Pavel Darebníček</author>
  </authors>
  <commentList>
    <comment ref="S6" authorId="0" shapeId="0" xr:uid="{209B5E5C-0909-48D7-97EE-CDD0FA612C92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F20A7F35-4EF6-44E6-B049-79598DEC3C61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Pavel Darebníček</author>
  </authors>
  <commentList>
    <comment ref="S6" authorId="0" shapeId="0" xr:uid="{49D0CDF5-AA80-421B-8AD9-8477A5027BE8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8E74AB28-82BB-4D48-8BF8-70B60F4C49D8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Pavel Darebníček</author>
  </authors>
  <commentList>
    <comment ref="S6" authorId="0" shapeId="0" xr:uid="{57D584E6-446D-48DB-A02C-45ACB4689890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7EE41628-2E1A-4963-B7EA-0AA1697E8254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9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Pavel Darebníček</author>
  </authors>
  <commentList>
    <comment ref="S6" authorId="0" shapeId="0" xr:uid="{9A051AAF-F9C6-4681-8259-C9778794C740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CB30A3EE-EA28-4500-9B87-925ADC003CD9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sharedStrings.xml><?xml version="1.0" encoding="utf-8"?>
<sst xmlns="http://schemas.openxmlformats.org/spreadsheetml/2006/main" count="5567" uniqueCount="846">
  <si>
    <t>%</t>
  </si>
  <si>
    <t>Cena celkem</t>
  </si>
  <si>
    <t>Za zhotovitele</t>
  </si>
  <si>
    <t>Za objednatele</t>
  </si>
  <si>
    <t>Zaokrouhlení</t>
  </si>
  <si>
    <t>Název</t>
  </si>
  <si>
    <t xml:space="preserve">Položkový rozpočet </t>
  </si>
  <si>
    <t>S:</t>
  </si>
  <si>
    <t>O:</t>
  </si>
  <si>
    <t>R:</t>
  </si>
  <si>
    <t>dne</t>
  </si>
  <si>
    <t>v</t>
  </si>
  <si>
    <t>Základ pro sníženou DPH</t>
  </si>
  <si>
    <t xml:space="preserve">Snížená DPH </t>
  </si>
  <si>
    <t>Základ pro základní DPH</t>
  </si>
  <si>
    <t xml:space="preserve">Základní DPH </t>
  </si>
  <si>
    <t>Rekapitulace dílčích částí</t>
  </si>
  <si>
    <t>Číslo</t>
  </si>
  <si>
    <t>DPH celkem</t>
  </si>
  <si>
    <t>Zhotovitel:</t>
  </si>
  <si>
    <t>Projektant:</t>
  </si>
  <si>
    <t>Vypracoval:</t>
  </si>
  <si>
    <t>Stavba:</t>
  </si>
  <si>
    <t>Cena celkem bez DPH</t>
  </si>
  <si>
    <t>HSV</t>
  </si>
  <si>
    <t>PSV</t>
  </si>
  <si>
    <t>MON</t>
  </si>
  <si>
    <t>Vedlejší náklady</t>
  </si>
  <si>
    <t>Ostatní náklady</t>
  </si>
  <si>
    <t>Celkem</t>
  </si>
  <si>
    <t>Dodávka</t>
  </si>
  <si>
    <t>Montáž</t>
  </si>
  <si>
    <t>Rozpis ceny</t>
  </si>
  <si>
    <t>Rekapitulace daní</t>
  </si>
  <si>
    <t>DIČ:</t>
  </si>
  <si>
    <t>Cena celkem s DPH</t>
  </si>
  <si>
    <t>#RTSROZP#</t>
  </si>
  <si>
    <t>#CASTI&gt;&gt;</t>
  </si>
  <si>
    <t>Pokyny pro vyplnění</t>
  </si>
  <si>
    <t>Ve všech listech tohoto souboru můžete měnit pouze buňky s modrým pozadím. Jedná se o tyto údaje : 
- údaje o firmě
- jednotkové ceny položek zadané na maximálně dvě desetinná místa</t>
  </si>
  <si>
    <t>IČO:</t>
  </si>
  <si>
    <t>Soupis stavebních prací, dodávek a služeb</t>
  </si>
  <si>
    <t>Zadavatel</t>
  </si>
  <si>
    <t>HL2023-09-02</t>
  </si>
  <si>
    <t>Vodovod pro západní Veselíčko</t>
  </si>
  <si>
    <t>Obec Veselíčko</t>
  </si>
  <si>
    <t>68</t>
  </si>
  <si>
    <t>Veselíčko</t>
  </si>
  <si>
    <t>75125</t>
  </si>
  <si>
    <t>00302198</t>
  </si>
  <si>
    <t>Stavba</t>
  </si>
  <si>
    <t>Stavební objekt</t>
  </si>
  <si>
    <t>01</t>
  </si>
  <si>
    <t>ŘAD D1</t>
  </si>
  <si>
    <t>01.01</t>
  </si>
  <si>
    <t>Rozpočet</t>
  </si>
  <si>
    <t>02</t>
  </si>
  <si>
    <t>ŘAD D2</t>
  </si>
  <si>
    <t>02.01</t>
  </si>
  <si>
    <t>03</t>
  </si>
  <si>
    <t>ŘAD D2-1</t>
  </si>
  <si>
    <t>03.01</t>
  </si>
  <si>
    <t>04</t>
  </si>
  <si>
    <t>ŘAD D2-2</t>
  </si>
  <si>
    <t>04.01</t>
  </si>
  <si>
    <t>05</t>
  </si>
  <si>
    <t>ŘAD D2-3</t>
  </si>
  <si>
    <t>05.01</t>
  </si>
  <si>
    <t>06</t>
  </si>
  <si>
    <t>ATS</t>
  </si>
  <si>
    <t>06.01</t>
  </si>
  <si>
    <t>07</t>
  </si>
  <si>
    <t>Přípojky vody</t>
  </si>
  <si>
    <t>07.01</t>
  </si>
  <si>
    <t>Rozpočet 61ks přípojek</t>
  </si>
  <si>
    <t>07.02</t>
  </si>
  <si>
    <t>08</t>
  </si>
  <si>
    <t>08.01</t>
  </si>
  <si>
    <t>09</t>
  </si>
  <si>
    <t>VRNy</t>
  </si>
  <si>
    <t>09.01</t>
  </si>
  <si>
    <t>Celkem za stavbu</t>
  </si>
  <si>
    <t>CZK</t>
  </si>
  <si>
    <t>#POPS</t>
  </si>
  <si>
    <t>Popis stavby: HL2023-09-02 - Vodovod pro západní Veselíčko</t>
  </si>
  <si>
    <t>#POPO</t>
  </si>
  <si>
    <t>Popis objektu: 01 - ŘAD D1</t>
  </si>
  <si>
    <t>#POPR</t>
  </si>
  <si>
    <t>Popis rozpočtu: 01.01 - Rozpočet</t>
  </si>
  <si>
    <t>Popis objektu: 02 - ŘAD D2</t>
  </si>
  <si>
    <t>Popis rozpočtu: 02.01 - Rozpočet</t>
  </si>
  <si>
    <t>Popis objektu: 03 - ŘAD D2-1</t>
  </si>
  <si>
    <t>Popis rozpočtu: 03.01 - Rozpočet</t>
  </si>
  <si>
    <t>Popis objektu: 04 - ŘAD D2-2</t>
  </si>
  <si>
    <t>Popis rozpočtu: 04.01 - Rozpočet</t>
  </si>
  <si>
    <t>Popis objektu: 05 - ŘAD D2-3</t>
  </si>
  <si>
    <t>Popis rozpočtu: 05.01 - Rozpočet</t>
  </si>
  <si>
    <t>Popis objektu: 06 - ATS</t>
  </si>
  <si>
    <t>Popis rozpočtu: 06.01 - Rozpočet</t>
  </si>
  <si>
    <t>Popis objektu: 07 - Přípojky vody</t>
  </si>
  <si>
    <t>Popis rozpočtu: 07.01 - Rozpočet 61ks přípojek</t>
  </si>
  <si>
    <t>Popis rozpočtu: 07.02 - Vedlejší náklady</t>
  </si>
  <si>
    <t>Popis objektu: 08 - Ostatní náklady</t>
  </si>
  <si>
    <t>Popis rozpočtu: 08.01 - Rozpočet</t>
  </si>
  <si>
    <t>Popis objektu: 09 - VRNy</t>
  </si>
  <si>
    <t>Popis rozpočtu: 09.01 - Rozpočet</t>
  </si>
  <si>
    <t>Rekapitulace dílů</t>
  </si>
  <si>
    <t>Typ dílu</t>
  </si>
  <si>
    <t>1</t>
  </si>
  <si>
    <t>Zemní práce</t>
  </si>
  <si>
    <t>11</t>
  </si>
  <si>
    <t>Zemní práce - přípravné a přidružené práce - zabezpečení výkopu</t>
  </si>
  <si>
    <t>1-1</t>
  </si>
  <si>
    <t>Zemní práce - zelené plochy</t>
  </si>
  <si>
    <t>2</t>
  </si>
  <si>
    <t>Zakládání</t>
  </si>
  <si>
    <t>4</t>
  </si>
  <si>
    <t>Vodorovné konstrukce</t>
  </si>
  <si>
    <t>5</t>
  </si>
  <si>
    <t>Komunikace</t>
  </si>
  <si>
    <t>Komunikace pozemní</t>
  </si>
  <si>
    <t>8</t>
  </si>
  <si>
    <t>Trubní vedení</t>
  </si>
  <si>
    <t>8-1</t>
  </si>
  <si>
    <t>Trubní vedení - hydrant</t>
  </si>
  <si>
    <t>Trubní vedení - hydrant - 3ks</t>
  </si>
  <si>
    <t>Trubní vedení - hydrant 1ks</t>
  </si>
  <si>
    <t>8-2</t>
  </si>
  <si>
    <t>Trubní vedení - odvzdušňovací souprava - 1ks</t>
  </si>
  <si>
    <t>Trubní vedení - odvzdušňovací souprava - 2ks</t>
  </si>
  <si>
    <t>8-3</t>
  </si>
  <si>
    <t>Trubní vedení - odbočení z řadu 4x</t>
  </si>
  <si>
    <t>9</t>
  </si>
  <si>
    <t>Ostatní konstrukce a práce, bourání</t>
  </si>
  <si>
    <t>91</t>
  </si>
  <si>
    <t>Doplňující práce na komunikaci</t>
  </si>
  <si>
    <t>96</t>
  </si>
  <si>
    <t>Bourání konstrukcí</t>
  </si>
  <si>
    <t>99</t>
  </si>
  <si>
    <t>Staveništní přesun hmot</t>
  </si>
  <si>
    <t>997</t>
  </si>
  <si>
    <t>Přesun sutě</t>
  </si>
  <si>
    <t>998</t>
  </si>
  <si>
    <t>Přesun hmot</t>
  </si>
  <si>
    <t>VRN1</t>
  </si>
  <si>
    <t>Průzkumné, geodetické a projektové práce</t>
  </si>
  <si>
    <t>VRN3</t>
  </si>
  <si>
    <t>Zařízení staveniště</t>
  </si>
  <si>
    <t>VRN6</t>
  </si>
  <si>
    <t>Územní vlivy</t>
  </si>
  <si>
    <t>VRN7</t>
  </si>
  <si>
    <t>Provozní vlivy</t>
  </si>
  <si>
    <t>VRN9</t>
  </si>
  <si>
    <t>713</t>
  </si>
  <si>
    <t>Izolace tepelné</t>
  </si>
  <si>
    <t>741</t>
  </si>
  <si>
    <t>Elektroinstalace - silnoproud</t>
  </si>
  <si>
    <t>D96</t>
  </si>
  <si>
    <t>Přesuny suti a vybouraných hmot</t>
  </si>
  <si>
    <t>PSU</t>
  </si>
  <si>
    <t>VN</t>
  </si>
  <si>
    <t>ON</t>
  </si>
  <si>
    <t>Položkový soupis prací a dodávek</t>
  </si>
  <si>
    <t>#TypZaznamu#</t>
  </si>
  <si>
    <t>STA</t>
  </si>
  <si>
    <t>OBJ</t>
  </si>
  <si>
    <t>ROZ</t>
  </si>
  <si>
    <t>P.č.</t>
  </si>
  <si>
    <t>Číslo položky</t>
  </si>
  <si>
    <t>Název položky</t>
  </si>
  <si>
    <t>MJ</t>
  </si>
  <si>
    <t>Množství</t>
  </si>
  <si>
    <t>Cena / MJ</t>
  </si>
  <si>
    <t>Dodávka celk.</t>
  </si>
  <si>
    <t>Montáž celk.</t>
  </si>
  <si>
    <t>DPH</t>
  </si>
  <si>
    <t>Cena s DPH</t>
  </si>
  <si>
    <t>Hmotnost / MJ</t>
  </si>
  <si>
    <t>Hmotnost celk.(t)</t>
  </si>
  <si>
    <t>Dem. hmotnost / MJ</t>
  </si>
  <si>
    <t>Dem. hmotnost celk.(t)</t>
  </si>
  <si>
    <t>Ceník</t>
  </si>
  <si>
    <t>Cen. soustava / platnost</t>
  </si>
  <si>
    <t>Cenová úroveň</t>
  </si>
  <si>
    <t>Nhod / MJ</t>
  </si>
  <si>
    <t>Nhod celk.</t>
  </si>
  <si>
    <t>Dodavatel</t>
  </si>
  <si>
    <t>Typ položky</t>
  </si>
  <si>
    <t>Stav položky</t>
  </si>
  <si>
    <t>Díl:</t>
  </si>
  <si>
    <t>DIL</t>
  </si>
  <si>
    <t>132601201R00</t>
  </si>
  <si>
    <t>Hloubení rýh šířky přes 60 do 200 cm jakékoliv množství, v hornině 7, hloubení ručně i strojně</t>
  </si>
  <si>
    <t>m3</t>
  </si>
  <si>
    <t>800-1</t>
  </si>
  <si>
    <t>RTS 24/ II</t>
  </si>
  <si>
    <t>RTS 23/ II</t>
  </si>
  <si>
    <t>Práce</t>
  </si>
  <si>
    <t>Běžná</t>
  </si>
  <si>
    <t>POL1_</t>
  </si>
  <si>
    <t>zapažených i nezapažených, s urovnáním dna do předepsaného profilu a spádu, s případně nutným přehozením výkopku na vzdálenost do 3 m ve výkopišti, s přehozením výkopku na přilehlém terénu na vzdálenost do 5 m od podélné osy rýhy nebo s naložením výkopku na dopravní prostředek.</t>
  </si>
  <si>
    <t>SPI</t>
  </si>
  <si>
    <t>0,6*401,248</t>
  </si>
  <si>
    <t>VV</t>
  </si>
  <si>
    <t>151101101R00</t>
  </si>
  <si>
    <t>Zřízení pažení a rozepření stěn rýh příložné  pro jakoukoliv mezerovitost, hloubky do 2 m</t>
  </si>
  <si>
    <t>m2</t>
  </si>
  <si>
    <t>ÚRS 23 01</t>
  </si>
  <si>
    <t>POL1_1</t>
  </si>
  <si>
    <t>pro podzemní vedení pro všechny šířky rýhy,</t>
  </si>
  <si>
    <t>151101111R00</t>
  </si>
  <si>
    <t>Odstranění pažení a rozepření rýh příložné , hloubky do 2 m</t>
  </si>
  <si>
    <t>pro podzemní vedení s uložením materiálu na vzdálenost do 3 m od kraje výkopu,</t>
  </si>
  <si>
    <t>162201152R00</t>
  </si>
  <si>
    <t>Vodorovné přemístění výkopku z horniny 5 až 7, na vzdálenost přes 20  do 50 m</t>
  </si>
  <si>
    <t>po suchu, bez naložení výkopku, avšak se složením bez rozhrnutí, zpáteční cesta vozidla.</t>
  </si>
  <si>
    <t>162701155R00</t>
  </si>
  <si>
    <t>Vodorovné přemístění výkopku z horniny 5 až 7, na vzdálenost přes 9 000  do 10 000 m</t>
  </si>
  <si>
    <t>0,6*335,248</t>
  </si>
  <si>
    <t>167101151R00</t>
  </si>
  <si>
    <t>Nakládání, skládání, překládání neulehlého výkopku nakládání výkopku  do 100 m3, z horniny 5 až 7</t>
  </si>
  <si>
    <t>0,6*436,248</t>
  </si>
  <si>
    <t>451572111R00</t>
  </si>
  <si>
    <t>Lože pod potrubí, stoky a drobné objekty z kameniva drobného těženého 0÷4 mm</t>
  </si>
  <si>
    <t>827-1</t>
  </si>
  <si>
    <t>v otevřeném výkopu,</t>
  </si>
  <si>
    <t>121151103</t>
  </si>
  <si>
    <t>Sejmutí ornice plochy do 100 m2 tl vrstvy do 200 mm strojně</t>
  </si>
  <si>
    <t>URS</t>
  </si>
  <si>
    <t>132254104</t>
  </si>
  <si>
    <t>Hloubení rýh zapažených š do 800 mm v hornině třídy těžitelnosti I skupiny 3 objem přes 100 m3, strojně</t>
  </si>
  <si>
    <t>0,4*401,248</t>
  </si>
  <si>
    <t>139001101</t>
  </si>
  <si>
    <t>Příplatek za ztížení vykopávky v blízkosti podzemního vedení</t>
  </si>
  <si>
    <t>162251102</t>
  </si>
  <si>
    <t>Vodorovné přemístění přes 20 do 50 m výkopku/sypaniny z horniny třídy těžitelnosti I skupiny 1 až 3</t>
  </si>
  <si>
    <t>162751117</t>
  </si>
  <si>
    <t>Vodorovné přemístění přes 9 000 do 10000 m výkopku/sypaniny z horniny třídy těžitelnosti I skupiny 1, až 3</t>
  </si>
  <si>
    <t>0,4*335,248</t>
  </si>
  <si>
    <t>167151101</t>
  </si>
  <si>
    <t>Nakládání výkopku z hornin třídy těžitelnosti I skupiny 1 až 3 do 100 m3</t>
  </si>
  <si>
    <t>0,4*436,248</t>
  </si>
  <si>
    <t>171152501</t>
  </si>
  <si>
    <t>Zhutnění podloží z hornin soudržných nebo nesoudržných pod násypy</t>
  </si>
  <si>
    <t>171201221</t>
  </si>
  <si>
    <t>Poplatek za uložení na skládce (skládkovné) zeminy a kamení kód odpadu 17 05 04</t>
  </si>
  <si>
    <t>t</t>
  </si>
  <si>
    <t>171251201</t>
  </si>
  <si>
    <t>Uložení sypaniny na skládky nebo meziskládky</t>
  </si>
  <si>
    <t>174151101</t>
  </si>
  <si>
    <t>Zásyp jam, šachet rýh nebo kolem objektů sypaninou se zhutněním</t>
  </si>
  <si>
    <t>175151101</t>
  </si>
  <si>
    <t>Obsypání potrubí strojně sypaninou bez prohození, uloženou do 3 m</t>
  </si>
  <si>
    <t>58333688</t>
  </si>
  <si>
    <t>kamenivo těžené hrubé frakce 32/63</t>
  </si>
  <si>
    <t>Specifikace</t>
  </si>
  <si>
    <t>POL3_0</t>
  </si>
  <si>
    <t>58337310</t>
  </si>
  <si>
    <t>štěrkopísek frakce 0/4</t>
  </si>
  <si>
    <t>119003217</t>
  </si>
  <si>
    <t>Mobilní plotová zábrana vyplněná dráty výšky do 1,5 m pro zabezpečení výkopu zřízení</t>
  </si>
  <si>
    <t>m</t>
  </si>
  <si>
    <t>119003218</t>
  </si>
  <si>
    <t>Mobilní plotová zábrana vyplněná dráty výšky do 1,5 m pro zabezpečení výkopu odstranění</t>
  </si>
  <si>
    <t>162211311</t>
  </si>
  <si>
    <t>Vodorovné přemístění výkopku z horniny třídy těžitelnosti I skupiny 1 až 3 stavebním kolečkem do 10, m</t>
  </si>
  <si>
    <t>166111101</t>
  </si>
  <si>
    <t>Přehození neulehlého výkopku z horniny třídy těžitelnosti I skupiny 1 až 3 ručně</t>
  </si>
  <si>
    <t>167111101</t>
  </si>
  <si>
    <t>Nakládání výkopku z hornin třídy těžitelnosti I skupiny 1 až 3 ručně</t>
  </si>
  <si>
    <t>181311104</t>
  </si>
  <si>
    <t>Rozprostření ornice tl vrstvy přes 200 do 250 mm v rovině nebo ve svahu do 1:5 ručně</t>
  </si>
  <si>
    <t>181411131</t>
  </si>
  <si>
    <t>Založení parkového trávníku výsevem pl do 1000 m2 v rovině a ve svahu do 1:5</t>
  </si>
  <si>
    <t>00572410</t>
  </si>
  <si>
    <t>osivo směs travní parková</t>
  </si>
  <si>
    <t>kg</t>
  </si>
  <si>
    <t>573111114R00</t>
  </si>
  <si>
    <t>Postřik infiltrační asfaltovým pojivem v množství 2 kg/m2</t>
  </si>
  <si>
    <t>822-1</t>
  </si>
  <si>
    <t>564760111</t>
  </si>
  <si>
    <t>Podklad z kameniva hrubého drceného vel. 16-32 mm plochy přes 100 m2 tl 200 mm</t>
  </si>
  <si>
    <t>565175111</t>
  </si>
  <si>
    <t>Asfaltový beton vrstva podkladní ACP 16 (obalované kamenivo OKS) tl 100 mm š do 3 m</t>
  </si>
  <si>
    <t>577165131</t>
  </si>
  <si>
    <t>Asfaltový beton vrstva obrusná ACO 16 (ABH) tl 70 mm š do 3 m z modifikovaného asfaltu</t>
  </si>
  <si>
    <t>891173111R00</t>
  </si>
  <si>
    <t>Montáž vodovodních armatur na potrubí ventilů hlavních pro přípojky, DN 32 mm</t>
  </si>
  <si>
    <t>kus</t>
  </si>
  <si>
    <t>Odkaz na mn. položky pořadí 34 : 6,00000</t>
  </si>
  <si>
    <t>891249111R00</t>
  </si>
  <si>
    <t>Montáž vodovodních armatur na potrubí navrtávacích pasů s ventilem Jt 1 Mpa na potrubí z trub osinkocementových, litinových, ocelových nebo plastických hmot, DN 80 mm</t>
  </si>
  <si>
    <t>899401112R00</t>
  </si>
  <si>
    <t>Osazení poklopů litinových šoupátkových</t>
  </si>
  <si>
    <t>včetně podezdění</t>
  </si>
  <si>
    <t>899731113R00</t>
  </si>
  <si>
    <t>Signalizační vodič CYY, 4 mm2</t>
  </si>
  <si>
    <t>Odkaz na mn. položky pořadí 39 : 300,00000*1,1</t>
  </si>
  <si>
    <t>8-01</t>
  </si>
  <si>
    <t>Napojení vodovodu LT80 na stávající vodovodní řád LT 100 včetně tvarovek</t>
  </si>
  <si>
    <t>soub</t>
  </si>
  <si>
    <t>Vlastní</t>
  </si>
  <si>
    <t>Indiv</t>
  </si>
  <si>
    <t>851241131</t>
  </si>
  <si>
    <t>Montáž potrubí z trub litinových hrdlových s integrovaným těsněním otevřený výkop DN 80</t>
  </si>
  <si>
    <t>857241131</t>
  </si>
  <si>
    <t>Montáž litinových tvarovek na potrubí litinovém tlakovém jednoosých na potrubí z trub hrdlových v, otevřeném výkopu, kanálu nebo v šachtě sintegrovaným těsněním DN 80</t>
  </si>
  <si>
    <t>871275811</t>
  </si>
  <si>
    <t>Bourání stávajícího potrubí z PVC nebo PP DN 150</t>
  </si>
  <si>
    <t>899713111R01</t>
  </si>
  <si>
    <t>D+M Orientační tabulky na sloupku ocelovém, betonovém, vč. betonové patky</t>
  </si>
  <si>
    <t>Včetně dodání a připevnění tabulky a osazení sloupků.</t>
  </si>
  <si>
    <t>POP</t>
  </si>
  <si>
    <t>400308000016</t>
  </si>
  <si>
    <t>ŠOUPĚ E3 PŘÍRUBOVÉ KRÁTKÉ 80</t>
  </si>
  <si>
    <t>42200740R</t>
  </si>
  <si>
    <t>poklop uliční typ těžký; šedá litina; použití pro vodu; vnitř.pr.D = 77 mm; D = 190,0 mm; výška 250 mm; pro: armatura pro domovní přípojku</t>
  </si>
  <si>
    <t>SPCM</t>
  </si>
  <si>
    <t>POL3_</t>
  </si>
  <si>
    <t>Odkaz na mn. položky pořadí 36 : 6,00000</t>
  </si>
  <si>
    <t>42228254R1</t>
  </si>
  <si>
    <t>Šoupátko domovní přípojky z tvárné litiny s ISO hrdlem na obou stranách pro PE potrubí</t>
  </si>
  <si>
    <t>- měkcetěsnicí klínové šoupátko s hladkým a volným průtokovým kanálem</t>
  </si>
  <si>
    <t>- pro PE potrubí dle EN 12201 a DIN 8074 | do PN 16; při teplotě média do 30° C</t>
  </si>
  <si>
    <t>42273360R2</t>
  </si>
  <si>
    <t>Pas navrtávací pro litinové potrubí univerzální s hrdly pro potrubí DN80, DN výstupu do 50mm</t>
  </si>
  <si>
    <t>+ spojka ISO litina 25/34</t>
  </si>
  <si>
    <t>422915501R</t>
  </si>
  <si>
    <t>deska podkladová pro šoupátkové poklopy</t>
  </si>
  <si>
    <t>Odkaz na mn. položky pořadí 44 : 6,00000</t>
  </si>
  <si>
    <t>42293139R</t>
  </si>
  <si>
    <t>souprava zemní teleskopická pro domovní přípojky se šroub.napojením; DN 3/4" - 2"; krycí hloubka 1,0 - 1,6 m</t>
  </si>
  <si>
    <t>5048022</t>
  </si>
  <si>
    <t>Tvarovka litinová, MMK, koleno hrdlové 22 1/2°, DN 80</t>
  </si>
  <si>
    <t>55253000</t>
  </si>
  <si>
    <t>trouba vodovodní litinová hrdlová Pz dl 6m DN 80</t>
  </si>
  <si>
    <t>55253509</t>
  </si>
  <si>
    <t>tvarovka přírubová litinová s přírubovou odbočkou,práškový epoxid tl 250µm T-kus DN 80/80</t>
  </si>
  <si>
    <t>V místě napojení na nové potrubí PE dn 63 bude litina T80/80 + R 80/50+ lemový nákružek + otočná příruba + elektrospojka</t>
  </si>
  <si>
    <t>Příruba pro lemové nákružky PE d 63, DN 50, PN 16, Nákružek lemový PE d 63 (DN 50) PE 100 SDR 11 + elektrospojka PE dn 63</t>
  </si>
  <si>
    <t>55253916</t>
  </si>
  <si>
    <t>koleno hrdlové z tvárné litiny,práškový epoxid tl 250µm MMK-kus DN 80-22,5°</t>
  </si>
  <si>
    <t>55253928</t>
  </si>
  <si>
    <t>koleno hrdlové z tvárné litiny,práškový epoxid tl 250µm MMK-kus DN 80-30°</t>
  </si>
  <si>
    <t>55253952</t>
  </si>
  <si>
    <t>koleno hrdlové z tvárné litiny,práškový epoxid tl 250µm MMQ-kus DN 80-90°</t>
  </si>
  <si>
    <t>854108000016</t>
  </si>
  <si>
    <t>TVAROVKA OBLOUK 11° 80</t>
  </si>
  <si>
    <t>CN008802</t>
  </si>
  <si>
    <t>Ostatní materiál pro provedení přípojky</t>
  </si>
  <si>
    <t xml:space="preserve">ks    </t>
  </si>
  <si>
    <t>899401113R00</t>
  </si>
  <si>
    <t>Osazení poklopů litinových hydrantových</t>
  </si>
  <si>
    <t>891241112</t>
  </si>
  <si>
    <t>Montáž vodovodních armatur na potrubí šoupátek nebo klapek uzavíracích v otevřeném výkopu nebo, všachtách s osazením zemní soupravy (bez poklopů) DN 80</t>
  </si>
  <si>
    <t>891247112</t>
  </si>
  <si>
    <t>Montáž vodovodních armatur na potrubí hydrantů podzemních (bez osazení poklopů) DN 80</t>
  </si>
  <si>
    <t>27311020</t>
  </si>
  <si>
    <t>kroužek těsnící gumový EPDM pro vodovodní potrubí DN 80</t>
  </si>
  <si>
    <t>339008000016</t>
  </si>
  <si>
    <t>TĚSNĚNÍ PRYŽ OCELOVÁ VLOŽKA 80</t>
  </si>
  <si>
    <t>400308000046</t>
  </si>
  <si>
    <t>ŠOUPĚ E3 PŘÍRUBOVÉ KRÁTKÉ NBR+TEFLON VŘETENO  80 PN16</t>
  </si>
  <si>
    <t>42200760R</t>
  </si>
  <si>
    <t>poklop uliční typ k poz.hydrantu; šedá litina; použití pro vodu; vnitřní rozměr 310x205 mm; vnější rozměr 443x338 mm; výška 300 mm; pro: podzemní hydranty</t>
  </si>
  <si>
    <t>Odkaz na mn. položky pořadí 57 : 1,00000</t>
  </si>
  <si>
    <t>42291515R</t>
  </si>
  <si>
    <t>deska podkladová pro hydrantové poklopy; plastové</t>
  </si>
  <si>
    <t>Odkaz na mn. položky pořadí 64 : 1,00000</t>
  </si>
  <si>
    <t>504908000016</t>
  </si>
  <si>
    <t>8/8 DÍRY KOLENO PATNÍ PŘÍRUBOVÉ 80 - 8/8 DÍRY</t>
  </si>
  <si>
    <t>55259203</t>
  </si>
  <si>
    <t>tvarovka hrdlová s hrdlovou odbočkou z tvárné litiny MMB-kus DN 80/80</t>
  </si>
  <si>
    <t>883001608000</t>
  </si>
  <si>
    <t>ŠROUB S MATICÍ NEREZ A2 M16/80</t>
  </si>
  <si>
    <t>950212515003</t>
  </si>
  <si>
    <t>SOUPRAVA ZEMNÍ TELESKOPICKÁ E2/E3-1,3 -1,8 125-150 (1,3-1,8m)</t>
  </si>
  <si>
    <t>K24008010016</t>
  </si>
  <si>
    <t>HYDRANT DUO PODZEMNÍ 80/1 m</t>
  </si>
  <si>
    <t>919735112R00</t>
  </si>
  <si>
    <t>Řezání stávajících krytů nebo podkladů živičných, hloubky přes 50 do 100 mm</t>
  </si>
  <si>
    <t>včetně spotřeby vody</t>
  </si>
  <si>
    <t>113107153</t>
  </si>
  <si>
    <t>Odstranění podkladu z kameniva těženého tl přes 200 do 300 mm strojně pl přes 50 do 200 m2</t>
  </si>
  <si>
    <t>113107182</t>
  </si>
  <si>
    <t>Odstranění podkladu živičného tl přes 50 do 100 mm strojně pl přes 50 do 200 m2</t>
  </si>
  <si>
    <t>997013501</t>
  </si>
  <si>
    <t>Odvoz suti a vybouraných hmot na skládku nebo meziskládku do 1 km se složením</t>
  </si>
  <si>
    <t>997013509</t>
  </si>
  <si>
    <t>Příplatek k odvozu suti a vybouraných hmot na skládku ZKD 1 km přes 1 km</t>
  </si>
  <si>
    <t>997013813</t>
  </si>
  <si>
    <t>Poplatek za uložení na skládce (skládkovné) stavebního odpadu z plastických hmot kód odpadu 17 02 03</t>
  </si>
  <si>
    <t>997221611</t>
  </si>
  <si>
    <t>Nakládání suti na dopravní prostředky pro vodorovnou dopravu</t>
  </si>
  <si>
    <t>997221645</t>
  </si>
  <si>
    <t>Poplatek za uložení na skládce (skládkovné) odpadu asfaltového bez dehtu kód odpadu 17 03 02</t>
  </si>
  <si>
    <t>997221655</t>
  </si>
  <si>
    <t>998225111R00</t>
  </si>
  <si>
    <t>Přesun hmot komunikací a letišť, kryt živičný jakékoliv délky objektu</t>
  </si>
  <si>
    <t>vodorovně do 200 m</t>
  </si>
  <si>
    <t>998276101R00</t>
  </si>
  <si>
    <t>Přesun hmot pro trubní vedení z trub plastových nebo sklolaminátových v otevřeném výkopu</t>
  </si>
  <si>
    <t>vodovodu nebo kanalizace ražené nebo hloubené (827 1.1, 827 1.9, 827 2.1, 827 2.9), drobných objektů</t>
  </si>
  <si>
    <t>SUM</t>
  </si>
  <si>
    <t>END</t>
  </si>
  <si>
    <t>115101202R00</t>
  </si>
  <si>
    <t>Čerpání vody na dopravní výšku do 10 m  s uvažovaným průměrným přítokem přes 500 do 1 000 l/min</t>
  </si>
  <si>
    <t>h</t>
  </si>
  <si>
    <t>na vzdálenost od hladiny vody v jímce po výšku roviny proložené osou nejvyššího bodu výtlačného potrubí. Včetně odpadní potrubí v délce do 20 m.</t>
  </si>
  <si>
    <t>115101302R00</t>
  </si>
  <si>
    <t>Pohotovost záložní čerpací soupravy na dopravní výšku do 10 m  s uvažovaným průměrným přítokem přes 500 do 1 000 l/min</t>
  </si>
  <si>
    <t>den</t>
  </si>
  <si>
    <t>na vzdálenost (výšku) od hladiny vody v jímce po výšku roviny proložené osou nejvyššího bodu výtlačného potrubí. Včetně sacího a výtlačného potrubí, příp. odpadních žlabů, lešení pod čerpadlo a pod potrubí nebo pod odpadní žlaby a záložního zdroje energie.</t>
  </si>
  <si>
    <t>131201201R00</t>
  </si>
  <si>
    <t>Hloubení zapažených jam a zářezů do 100 m3, v hornině 3, převážně ručně</t>
  </si>
  <si>
    <t>s urovnáním dna do předepsaného profilu a spádu, s případně nutným přemístěním výkopku ve výkopišti a dále buď s přemístěním výkopku na přilehlém terénu na vzdálenost do 3 m od kraje jámy nebo s naložením na dopravní prostředek</t>
  </si>
  <si>
    <t>protlak pod komunikací : 4,0*2,0*(2,0+1,5)*0,4</t>
  </si>
  <si>
    <t>protlak pod levostranným přítokem VT Lukavec : 4,0*2,0*(3,84+3,84)*0,4</t>
  </si>
  <si>
    <t>protlak pod VT Lukavec : 4,0*2,0*(3,36+3,58)*0,4</t>
  </si>
  <si>
    <t>131601201R00</t>
  </si>
  <si>
    <t>Hloubení zapažených jam a zářezů do 100 m3, v hornině 7, s použitím trhavin</t>
  </si>
  <si>
    <t>protlak pod komunikací : 4,0*2,0*(2,0+1,5)*0,6</t>
  </si>
  <si>
    <t>protlak pod levostranným přítokem VT Lukavec : 4,0*2,0*(3,84+3,84)*0,6</t>
  </si>
  <si>
    <t>protlak pod VT Lukavec : 4,0*2,0*(3,36+3,58)*0,6</t>
  </si>
  <si>
    <t>0,6*1542,656</t>
  </si>
  <si>
    <t>133601101R00</t>
  </si>
  <si>
    <t>Hloubení šachet v hornině 7 pro jakýkoliv objem výkopu</t>
  </si>
  <si>
    <t>zapažených i nezapažených se svislým přemístění výkopku a urovnáním dna do předepsaného profilu a spádu, s případným nutným přemístěním výkopku ve výkopišti, s přehozením výkopku na přilehlém terénu na vzdálenost do 5 m od hrany šachty nebo s naložením na dopravní prostředek,</t>
  </si>
  <si>
    <t>čerpací jímky : 1,0*1,0*1,0*6</t>
  </si>
  <si>
    <t>141721103R00</t>
  </si>
  <si>
    <t>Řízené protlačení a vtažení trub PE v hornině 1 - 4 průměru do 225 mm</t>
  </si>
  <si>
    <t>Horizontálně řízené vrtání, vtažení potrubí na principu rozplavování a rozrušování zeminy pomocí vysokotlaké směsi vody a bentonitu. Případné svařování vtahovaného potrubí.</t>
  </si>
  <si>
    <t>protlak pod komunikací : 7,5</t>
  </si>
  <si>
    <t>protlak pod levostranným přítokem VT Lukavec : 8,22</t>
  </si>
  <si>
    <t>protlak pod VT Lukavec : 7,9</t>
  </si>
  <si>
    <t>151401201R00</t>
  </si>
  <si>
    <t>Zřízení pažení stěn výkopu bez rozepření, vzepření ze štětovnic, hnané, hloubky do 4 m</t>
  </si>
  <si>
    <t>doprava štětovnic na stavbu, zapatkování jeřábu, nastražení, zaberanění a dodávka štětovnic.</t>
  </si>
  <si>
    <t>protlak pod komunikací : 2*(4,0+2,0)*4,0*2</t>
  </si>
  <si>
    <t>151401202R00</t>
  </si>
  <si>
    <t>Zřízení pažení stěn výkopu bez rozepření, vzepření ze štětovnic, hnané, hloubky do 8 m</t>
  </si>
  <si>
    <t>protlak pod levostranným přítokem VT Lukavec : 2*(4,0+2,0)*6,0*2</t>
  </si>
  <si>
    <t>protlak pod VT Lukavec : 2*(4,0+2,0)*6,0*2</t>
  </si>
  <si>
    <t>151401211R00</t>
  </si>
  <si>
    <t>Odstranění pažení stěn výkopu ze štětovnic, hnané, hloubky do 4 m</t>
  </si>
  <si>
    <t>s uložením pažin na vzdálenost do 3 m od okraje výkopu,</t>
  </si>
  <si>
    <t>Odkaz na mn. položky pořadí 10 : 96,00000</t>
  </si>
  <si>
    <t>151401212R00</t>
  </si>
  <si>
    <t>Odstranění pažení stěn výkopu ze štětovnic, hnané, hloubky do 8 m</t>
  </si>
  <si>
    <t>Odkaz na mn. položky pořadí 11 : 288,00000</t>
  </si>
  <si>
    <t>0,6*2874,712</t>
  </si>
  <si>
    <t>0,6*421,2</t>
  </si>
  <si>
    <t>230194007R00</t>
  </si>
  <si>
    <t>Utěsnění chráničky manžetou DN 200</t>
  </si>
  <si>
    <t>230195006R00</t>
  </si>
  <si>
    <t>Montáž distanční objímky celistvé d 86-106 mm</t>
  </si>
  <si>
    <t>0,4*1542,656</t>
  </si>
  <si>
    <t>0,4*2874,712</t>
  </si>
  <si>
    <t>0,4*421,2</t>
  </si>
  <si>
    <t>273443885R</t>
  </si>
  <si>
    <t>manžeta těsnicí na chráničky; EPDM; D trubky = 90 mm; D chráničky = 220 mm; DN 80; DN chráničky 200</t>
  </si>
  <si>
    <t>Odkaz na mn. položky pořadí 18 : 6,00000</t>
  </si>
  <si>
    <t>286138310R</t>
  </si>
  <si>
    <t>Trubka plastová pro vnitřní kanalizaci spoj: svařovaný na tupo, elektrosvařovaný; potrubí: jednovrstvé; materiál: PE 80; povrch: hladký; DN = 200; de = 200,0 mm; tl. stěny = 7,7 mm; l = 5 000 mm; SDR 26,0</t>
  </si>
  <si>
    <t>2865350012R</t>
  </si>
  <si>
    <t>objímka distanční PE HD; d potrubí = 80 až 90 mm; h lamely = 35 mm; š = 100 mm</t>
  </si>
  <si>
    <t>Odkaz na mn. položky pořadí 19 : 23,00000</t>
  </si>
  <si>
    <t>879172199R00</t>
  </si>
  <si>
    <t>Příplatky za montáž vodovodních přípojek , DN 32-80 mm</t>
  </si>
  <si>
    <t>VP50 : 1</t>
  </si>
  <si>
    <t>Odkaz na mn. položky pořadí 45 : 34,00000</t>
  </si>
  <si>
    <t>891213111R00</t>
  </si>
  <si>
    <t>Montáž vodovodních armatur na potrubí ventilů hlavních pro přípojky, DN 50 mm</t>
  </si>
  <si>
    <t>894431112R00</t>
  </si>
  <si>
    <t>Osazení plastových šachet z dílců 600 mm</t>
  </si>
  <si>
    <t>Odkaz na mn. položky pořadí 53 : 1176,00000*1,1</t>
  </si>
  <si>
    <t>Napojení vodovodu LT80 na nový vodovodní řád LT 80 včetně tvarovek</t>
  </si>
  <si>
    <t>28697153R</t>
  </si>
  <si>
    <t>Díl plastový šachtový</t>
  </si>
  <si>
    <t>Odkaz na mn. položky pořadí 50 : 35,00000</t>
  </si>
  <si>
    <t>42228300R1</t>
  </si>
  <si>
    <t>Šoupátko domovní přípojky z tvárné litiny s ISO hrdlem na obou stranách pro PE potrubí DN50</t>
  </si>
  <si>
    <t>Odkaz na mn. položky pořadí 57 : 35,00000</t>
  </si>
  <si>
    <t>42293250R</t>
  </si>
  <si>
    <t>souprava zemní teleskopická šoupátková; pro šoupátka a combi armatury; DN 50-100; krycí hloubka 1,3 - 1,8 m</t>
  </si>
  <si>
    <t>55253508</t>
  </si>
  <si>
    <t>55253904</t>
  </si>
  <si>
    <t>koleno hrdlové z tvárné litiny,práškový epoxid tl 250µm MMK-kus DN 80-11,25°</t>
  </si>
  <si>
    <t>Odkaz na mn. položky pořadí 71 : 3,00000</t>
  </si>
  <si>
    <t>Odkaz na mn. položky pořadí 78 : 3,00000</t>
  </si>
  <si>
    <t>42291452</t>
  </si>
  <si>
    <t>poklop litinový hydrantový DN 80</t>
  </si>
  <si>
    <t>56230638</t>
  </si>
  <si>
    <t>deska podkladová uličního poklopu plastového hydrantového</t>
  </si>
  <si>
    <t>982208012516</t>
  </si>
  <si>
    <t>HYDRANT ODVZDUŠŇOVACÍ PN 1-16 1305/80</t>
  </si>
  <si>
    <t>165000000003</t>
  </si>
  <si>
    <t>POKLOP ULIČNÍ TĚŽKÝ</t>
  </si>
  <si>
    <t>0,6*189,076</t>
  </si>
  <si>
    <t>0,4*189,076</t>
  </si>
  <si>
    <t>Odkaz na mn. položky pořadí 22 : 5,00000</t>
  </si>
  <si>
    <t>Odkaz na mn. položky pořadí 27 : 157,00000*1,1</t>
  </si>
  <si>
    <t>Montáž litinových tvarovek na potrubí litinovém tlakovém jednoosých na potrubí z trub hrdlových v, otevřeném výkopu, kanálu nebo v šachtě sintegrovaným těsněním do DN 80</t>
  </si>
  <si>
    <t>871211121R01</t>
  </si>
  <si>
    <t>Montáž trubek polyetylenových ve výkopu d 63 mm</t>
  </si>
  <si>
    <t>+ dodávka a montáž 4ks elektrospojek / 100m</t>
  </si>
  <si>
    <t>286136750R1</t>
  </si>
  <si>
    <t>Trubka vodovodní PE 100 RC, rozměr 63 x 5,8 mm, SDR 11 v návinu, svařováno pomocí elektrospojek</t>
  </si>
  <si>
    <t>Odkaz na mn. položky pořadí 24 : 5,00000</t>
  </si>
  <si>
    <t>42273360R1</t>
  </si>
  <si>
    <t>Pas navrtávací pro PE a PVC potrubí 63-46 - bezzávitový spoj</t>
  </si>
  <si>
    <t>Odkaz na mn. položky pořadí 30 : 5,00000</t>
  </si>
  <si>
    <t>koleno hrdlové z tvárné litiny,práškový epoxid tl 250µm MMK-kus DN 50-11,25°</t>
  </si>
  <si>
    <t>koleno hrdlové z tvárné litiny,práškový epoxid tl 250µm MMK-kus DN 50-22,5°</t>
  </si>
  <si>
    <t>Montáž vodovodních armatur na potrubí šoupátek nebo klapek uzavíracích v otevřeném výkopu nebo, všachtách s osazením zemní soupravy (bez poklopů) do DN 80</t>
  </si>
  <si>
    <t>kroužek těsnící gumový EPDM pro vodovodní potrubí DN 50</t>
  </si>
  <si>
    <t>poklop litinový hydrantový DN 50</t>
  </si>
  <si>
    <t>tvarovka hrdlová s hrdlovou odbočkou z tvárné litiny MMB-kus DN 50/50</t>
  </si>
  <si>
    <t>HYDRANT ODVZDUŠŇOVACÍ PN 1-16 1305/50</t>
  </si>
  <si>
    <t>0,6*187,24</t>
  </si>
  <si>
    <t>0,4*187,24</t>
  </si>
  <si>
    <t>Odkaz na mn. položky pořadí 18 : 7,00000</t>
  </si>
  <si>
    <t>Odkaz na mn. položky pořadí 23 : 152,00000*1,1</t>
  </si>
  <si>
    <t>Odkaz na mn. položky pořadí 20 : 7,00000</t>
  </si>
  <si>
    <t>Odkaz na mn. položky pořadí 26 : 7,00000</t>
  </si>
  <si>
    <t>857241131.1</t>
  </si>
  <si>
    <t>Montáž vodovodních armatur na potrubí hydrantů podzemních (bez osazení poklopů) do DN 80</t>
  </si>
  <si>
    <t>TĚSNĚNÍ PRYŽ OCELOVÁ VLOŽKA 50</t>
  </si>
  <si>
    <t>ŠOUPĚ E3 PŘÍRUBOVÉ KRÁTKÉ NBR+TEFLON VŘETENO  50 PN16</t>
  </si>
  <si>
    <t>Odkaz na mn. položky pořadí 35 : 1,00000</t>
  </si>
  <si>
    <t>Odkaz na mn. položky pořadí 42 : 1,00000</t>
  </si>
  <si>
    <t>8/8 DÍRY KOLENO PATNÍ PŘÍRUBOVÉ 50 - 8/8 DÍRY</t>
  </si>
  <si>
    <t>ŠROUB S MATICÍ NEREZ A2 M16/50</t>
  </si>
  <si>
    <t>HYDRANT DUO PODZEMNÍ 50/1 m</t>
  </si>
  <si>
    <t>0,6*365,312</t>
  </si>
  <si>
    <t>0,4*365,312</t>
  </si>
  <si>
    <t>871211121R00</t>
  </si>
  <si>
    <t>Montáž potrubí z plastických hmot z tlakových trubek polyetylenových, vnějšího průměru 63 mm</t>
  </si>
  <si>
    <t>Odkaz na mn. položky pořadí 19 : 9,00000</t>
  </si>
  <si>
    <t>Odkaz na mn. položky pořadí 17 : 320,00000*1,1</t>
  </si>
  <si>
    <t>Odkaz na mn. položky pořadí 21 : 9,00000</t>
  </si>
  <si>
    <t>Odkaz na mn. položky pořadí 26 : 9,00000</t>
  </si>
  <si>
    <t>133251101</t>
  </si>
  <si>
    <t>Hloubení šachet nezapažených v hornině třídy těžitelnosti I skupiny 3 objem do 20 m3</t>
  </si>
  <si>
    <t>čerpací jímky : 1,0*0,4*0,4*2</t>
  </si>
  <si>
    <t>894432111R00</t>
  </si>
  <si>
    <t>Osazení plastových šachet revizních průměr 315 mm</t>
  </si>
  <si>
    <t>28611141.AR</t>
  </si>
  <si>
    <t>Trubka plastová pro venkovní kanalizaci spoj: hrdlový; potrubí: vícevrstvé; skladba: PVC-U - pěna - PVC-U; povrch: hladký; DN = 100; de = 110,0 mm; tl. stěny = 3,2 mm; l = 1 000 mm; SDR 41,0; SN 4</t>
  </si>
  <si>
    <t>58333674</t>
  </si>
  <si>
    <t>kamenivo těžené hrubé frakce 16/32</t>
  </si>
  <si>
    <t>564851111RT2</t>
  </si>
  <si>
    <t>Podklad ze štěrkodrti s rozprostřením a zhutněním frakce 0-32 mm, tloušťka po zhutnění 150 mm</t>
  </si>
  <si>
    <t>596215021R00</t>
  </si>
  <si>
    <t>Kladení zámkové dlažby do drtě tloušťka dlažby 60 mm, tloušťka lože 40 mm</t>
  </si>
  <si>
    <t>s provedením lože z kameniva drceného, s vyplněním spár, s dvojitým hutněním a se smetením přebytečného materiálu na krajnici. S dodáním hmot pro lože a výplň spár.</t>
  </si>
  <si>
    <t>59245110R</t>
  </si>
  <si>
    <t>Dlažba betonová</t>
  </si>
  <si>
    <t>Odkaz na mn. položky pořadí 14 : 19,36000*1,1</t>
  </si>
  <si>
    <t>916561111R00</t>
  </si>
  <si>
    <t>Osazení záhonového obrubníku betonového do lože z betonu prostého C 12/15, s boční opěrou z betonu prostého</t>
  </si>
  <si>
    <t>se zřízením lože z betonu prostého C 12/15 tl. 80-100 mm</t>
  </si>
  <si>
    <t>59217335R</t>
  </si>
  <si>
    <t>obrubník zahradní materiál beton; l = 1000,0 mm; š = 50,0 mm; h = 250,0 mm; barva šedá</t>
  </si>
  <si>
    <t>10364101</t>
  </si>
  <si>
    <t>zemina pro terénní úpravy - ornice včetně dovozu</t>
  </si>
  <si>
    <t>213141111</t>
  </si>
  <si>
    <t>Zřízení vrstvy z geotextilie v rovině nebo ve sklonu do 1:5 š do 3 m</t>
  </si>
  <si>
    <t>69311081</t>
  </si>
  <si>
    <t>geotextilie netkaná separační, ochranná, filtrační, drenážní PES 300g/m2</t>
  </si>
  <si>
    <t>451573111R00</t>
  </si>
  <si>
    <t>Lože pod potrubí, stoky a drobné objekty z písku a štěrkopísku  do 65 mm</t>
  </si>
  <si>
    <t>452311131R00</t>
  </si>
  <si>
    <t>Podkladní a zajišťovací konstrukce z betonu desky pod potrubí, stoky a drobné objekty , z betonu prostého třídy C 12/15</t>
  </si>
  <si>
    <t>z cementu portlandského nebo struskoportlandského, v otevřeném výkopu,</t>
  </si>
  <si>
    <t>452351101R00</t>
  </si>
  <si>
    <t>Bednění podkladních a zajišťovacích konstrukcí desek nebo sedlových loží pod potrubí, stoky a drobné objekty</t>
  </si>
  <si>
    <t>452368211</t>
  </si>
  <si>
    <t>Výztuž podkladních desek nebo bloků nebo pražců otevřený výkop ze svařovaných sítí Kari</t>
  </si>
  <si>
    <t>D+M prefabrikovaná betonová válcová šachta pro ATS, včetně dopravy</t>
  </si>
  <si>
    <t>ks</t>
  </si>
  <si>
    <t>šachta 200x200x15cm včetně, dopravy a vystrojení. Součástí dodávky ATS je rozpis zařízení uvedeny v TZ B na straně 4 a 5. Součástí dodávky je kompletní dodávka elektro zařízení, čerpadel, řídícího systému atd. Dodavatel tedy uveden cenu za kpl ATS včetně technologie a ostatních prvků popsaných v TZ B</t>
  </si>
  <si>
    <t>977151111</t>
  </si>
  <si>
    <t>Jádrové vrty diamantovými korunkami do stavebních materiálů D do 35 mm</t>
  </si>
  <si>
    <t>977151121</t>
  </si>
  <si>
    <t>Jádrové vrty diamantovými korunkami do stavebních materiálů D přes 110 do 120 mm</t>
  </si>
  <si>
    <t>713131146</t>
  </si>
  <si>
    <t>Montáž izolace tepelné stěn a základů lepením bodově nízkoexpanzní (PUR) pěnou, pásů, dílců, desek</t>
  </si>
  <si>
    <t>POL1_7</t>
  </si>
  <si>
    <t>28376423</t>
  </si>
  <si>
    <t>deska XPS hrana polodrážková a hladký povrch 300kPA tl 120mm</t>
  </si>
  <si>
    <t>998713201R00</t>
  </si>
  <si>
    <t>Přesun hmot pro izolace tepelné v objektech výšky do 6 m</t>
  </si>
  <si>
    <t>800-713</t>
  </si>
  <si>
    <t>50 m vodorovně</t>
  </si>
  <si>
    <t>741-01</t>
  </si>
  <si>
    <t>Napojení ATS stanice na elektro včetně materiálu a rozvaděče a přidružených stavebních a zemních, prací</t>
  </si>
  <si>
    <t>113106121R00</t>
  </si>
  <si>
    <t>Rozebrání komunikací pro pěší s jakýmkoliv ložem a výplní spár  z betonových nebo kameninových dlaždic nebo tvarovek</t>
  </si>
  <si>
    <t>s přemístěním hmot na skládku na vzdálenost do 3 m nebo s naložením na dopravní prostředek</t>
  </si>
  <si>
    <t xml:space="preserve">30% trasy : </t>
  </si>
  <si>
    <t>VP1 až VP15 + VP18 až VP46 : 0,6*(7,5+7,0+7,5+1,5+1,5+3,6+7,0+7,0+8,0+7,5+9,5+2,8+7,1+2,5+11,0+9,5+9,5+6,0+6,0+3,2+3,5+4,0+9,5+4,0+6,3+3,5+3,0+12,0+3,5+3,5+3,0+2,5+4,0+2,0+2,0+5,0+2,0+8,0+6,0+3,5+2,5+3,0)*0,3</t>
  </si>
  <si>
    <t>VP47 až VP60 : 0,6*(1,5+2,0+8,0+11,0+3,0+3,5+5,0+1,5+11,5+5,5+3,5+3,0+2,0+1,5)*0,3</t>
  </si>
  <si>
    <t>VP16 + VP17 + VP61 : 0,6*((2,5+2,5)+34,0)*0,3</t>
  </si>
  <si>
    <t>113107510R00</t>
  </si>
  <si>
    <t>Odstranění podkladů nebo krytů z kameniva hrubého drceného, v ploše jednotlivě do 50 m2, tloušťka vrstvy 100 mm</t>
  </si>
  <si>
    <t>Odkaz na mn. položky pořadí 1 : 58,14000</t>
  </si>
  <si>
    <t>113107520R00</t>
  </si>
  <si>
    <t>Odstranění podkladů nebo krytů z kameniva hrubého drceného, v ploše jednotlivě do 50 m2, tloušťka vrstvy 200 mm</t>
  </si>
  <si>
    <t>Odkaz na mn. položky pořadí 4 : 77,52000</t>
  </si>
  <si>
    <t>113108310R00</t>
  </si>
  <si>
    <t>Odstranění podkladů nebo krytů živičných, v ploše jednotlivě do 50 m2, tloušťka vrstvy 100 mm</t>
  </si>
  <si>
    <t xml:space="preserve">40% trasy : </t>
  </si>
  <si>
    <t>VP1 až VP15 + VP18 až VP46 : 0,6*(7,5+7,0+7,5+1,5+1,5+3,6+7,0+7,0+8,0+7,5+9,5+2,8+7,1+2,5+11,0+9,5+9,5+6,0+6,0+3,2+3,5+4,0+9,5+4,0+6,3+3,5+3,0+12,0+3,5+3,5+3,0+2,5+4,0+2,0+2,0+5,0+2,0+8,0+6,0+3,5+2,5+3,0)*0,4</t>
  </si>
  <si>
    <t>VP47 až VP60 : 0,6*(1,5+2,0+8,0+11,0+3,0+3,5+5,0+1,5+11,5+5,5+3,5+3,0+2,0+1,5)*0,4</t>
  </si>
  <si>
    <t>VP16 + VP17 + VP61 : 0,6*((2,5+2,5)+34,0)*0,4</t>
  </si>
  <si>
    <t>121101101R00</t>
  </si>
  <si>
    <t>Sejmutí ornice s přemístěním na vzdálenost do 50 m</t>
  </si>
  <si>
    <t>nebo lesní půdy, s vodorovným přemístěním na hromady v místě upotřebení nebo na dočasné či trvalé skládky se složením</t>
  </si>
  <si>
    <t>VP1 až VP15 + VP18 až VP46 : 0,6*0,1*(7,5+7,0+7,5+1,5+1,5+3,6+7,0+7,0+8,0+7,5+9,5+2,8+7,1+2,5+11,0+9,5+9,5+6,0+6,0+3,2+3,5+4,0+9,5+4,0+6,3+3,5+3,0+12,0+3,5+3,5+3,0+2,5+4,0+2,0+2,0+5,0+2,0+8,0+6,0+3,5+2,5+3,0)*0,3</t>
  </si>
  <si>
    <t>VP47 až VP60 : 0,6*0,1*(1,5+2,0+8,0+11,0+3,0+3,5+5,0+1,5+11,5+5,5+3,5+3,0+2,0+1,5)*0,3</t>
  </si>
  <si>
    <t>VP16 + VP17 + VP61 : 0,6*(0,1*(2,5+2,5)+0,1*34,0)*0,3</t>
  </si>
  <si>
    <t>130001101R00</t>
  </si>
  <si>
    <t>Příplatek k cenám za ztížené vykopávky v horninách jakékoliv třídy</t>
  </si>
  <si>
    <t>Příplatek k cenám hloubených vykopávek za ztížení vykopávky v blízkosti podzemního vedení nebo výbušnin pro jakoukoliv třídu horniny.</t>
  </si>
  <si>
    <t xml:space="preserve">přdpoklad 15% výkopů : </t>
  </si>
  <si>
    <t>Odkaz na mn. položky pořadí 7 : 268,48500*0,15</t>
  </si>
  <si>
    <t>132601101R00</t>
  </si>
  <si>
    <t>Hloubení rýh šířky do 60 cm jakékoliv množství, v hornině 7, hloubení ručně i strojně</t>
  </si>
  <si>
    <t>zapažených i nezapažených s urovnáním dna do předepsaného profilu a spádu, s přehozením výkopku na přilehlém terénu na vzdálenost do 3 m od podélné osy rýhy nebo s naložením výkopku na dopravní prostředek.</t>
  </si>
  <si>
    <t>VP1 až VP15 + VP18 až VP46 : 0,6*1,4*(7,5+7,0+7,5+1,5+1,5+3,6+7,0+7,0+8,0+7,5+9,5+2,8+7,1+2,5+11,0+9,5+9,5+6,0+6,0+3,2+3,5+4,0+9,5+4,0+6,3+3,5+3,0+12,0+3,5+3,5+3,0+2,5+4,0+2,0+2,0+5,0+2,0+8,0+6,0+3,5+2,5+3,0)</t>
  </si>
  <si>
    <t>VP47 až VP60 : 0,6*1,4*(1,5+2,0+8,0+11,0+3,0+3,5+5,0+1,5+11,5+5,5+3,5+3,0+2,0+1,5)</t>
  </si>
  <si>
    <t>VP16 + VP17 + VP61 : 0,6*((1,4+1,51)/2*(2,5+2,5)+1,2*16,0+(1,2+1,4)/2*18,0)</t>
  </si>
  <si>
    <t>VP1 až VP15 + VP18 až VP46 : 2*1,5*(7,5+7,0+7,5+1,5+1,5+3,6+7,0+7,0+8,0+7,5+9,5+2,8+7,1+2,5+11,0+9,5+9,5+6,0+6,0+3,2+3,5+4,0+9,5+4,0+6,3+3,5+3,0+12,0+3,5+3,5+3,0+2,5+4,0+2,0+2,0+5,0+2,0+8,0+6,0+3,5+2,5+3,0)</t>
  </si>
  <si>
    <t>VP47 až VP60 : 2*1,5*(1,5+2,0+8,0+11,0+3,0+3,5+5,0+1,5+11,5+5,5+3,5+3,0+2,0+1,5)</t>
  </si>
  <si>
    <t>VP16 + VP17 + VP61 : 2*((1,5+1,61)/2*(2,5+2,5)+1,3*16,0+(1,3+1,5)/2*18,0)</t>
  </si>
  <si>
    <t>Odkaz na mn. položky pořadí 8 : 959,55000</t>
  </si>
  <si>
    <t>161101101R00</t>
  </si>
  <si>
    <t>Svislé přemístění výkopku z horniny 1 až 4, při hloubce výkopu přes 1 do 2,5 m</t>
  </si>
  <si>
    <t>bez naložení do dopravní nádoby, ale s vyprázdněním dopravní nádoby na hromadu nebo na dopravní prostředek,</t>
  </si>
  <si>
    <t>Odkaz na mn. položky pořadí 7 : 268,48500</t>
  </si>
  <si>
    <t>162201151R00</t>
  </si>
  <si>
    <t>Vodorovné přemístění výkopku z horniny 5 až 7, na vzdálenost do 20 m</t>
  </si>
  <si>
    <t>Odkaz na mn. položky pořadí 17 : 181,27500*2</t>
  </si>
  <si>
    <t>Odkaz na mn. položky pořadí 18 : 67,83000</t>
  </si>
  <si>
    <t>Odkaz na mn. položky pořadí 23 : 19,38000</t>
  </si>
  <si>
    <t>166101101R00</t>
  </si>
  <si>
    <t>Přehození neulehlého výkopku z horniny 1 až 4</t>
  </si>
  <si>
    <t>do vzdálenosti 3 m vodorovně a 1,5 m svisle,</t>
  </si>
  <si>
    <t>Odkaz na mn. položky pořadí 5 : 5,81400</t>
  </si>
  <si>
    <t>167101101R00</t>
  </si>
  <si>
    <t>Nakládání, skládání, překládání neulehlého výkopku nakládání výkopku  do 100 m3, z horniny 1 až 4</t>
  </si>
  <si>
    <t>Odkaz na mn. položky pořadí 5 : 5,81400*2</t>
  </si>
  <si>
    <t>Odkaz na mn. položky pořadí 10 : 268,48500</t>
  </si>
  <si>
    <t>171201201R00</t>
  </si>
  <si>
    <t>Uložení sypaniny na dočasnou skládku tak, že na 1 m2 plochy připadá přes 2 m3 výkopku nebo ornice</t>
  </si>
  <si>
    <t>Odkaz na mn. položky pořadí 14 : 11,62800</t>
  </si>
  <si>
    <t>Odkaz na mn. položky pořadí 15 : 268,48500</t>
  </si>
  <si>
    <t>174101101R00</t>
  </si>
  <si>
    <t>Zásyp sypaninou se zhutněním jam, šachet, rýh nebo kolem objektů v těchto vykopávkách</t>
  </si>
  <si>
    <t>z jakékoliv horniny s uložením výkopku po vrstvách,</t>
  </si>
  <si>
    <t>včetně strojního přemístění materiálu pro zásyp ze vzdálenosti do 10 m od okraje zásypu</t>
  </si>
  <si>
    <t>Odkaz na mn. položky pořadí 23 : 19,38000*-1</t>
  </si>
  <si>
    <t>Odkaz na mn. položky pořadí 18 : 67,83000*-1</t>
  </si>
  <si>
    <t>175101101RT2</t>
  </si>
  <si>
    <t>Obsyp potrubí bez prohození sypaniny, s dodáním štěrkopísku frakce 0 - 22 mm</t>
  </si>
  <si>
    <t>sypaninou z vhodných hornin tř. 1 - 4 nebo materiálem připraveným podél výkopu ve vzdálenosti do 3 m od jeho kraje, pro jakoukoliv hloubku výkopu a jakoukoliv míru zhutnění,</t>
  </si>
  <si>
    <t>VP1 až VP15 + VP18 až VP46 : 0,6*0,35*(7,5+7,0+7,5+1,5+1,5+3,6+7,0+7,0+8,0+7,5+9,5+2,8+7,1+2,5+11,0+9,5+9,5+6,0+6,0+3,2+3,5+4,0+9,5+4,0+6,3+3,5+3,0+12,0+3,5+3,5+3,0+2,5+4,0+2,0+2,0+5,0+2,0+8,0+6,0+3,5+2,5+3,0)</t>
  </si>
  <si>
    <t>VP47 až VP60 : 0,6*0,35*(1,5+2,0+8,0+11,0+3,0+3,5+5,0+1,5+11,5+5,5+3,5+3,0+2,0+1,5)</t>
  </si>
  <si>
    <t>VP16 + VP17 + VP61 : 0,6*(0,35*(2,5+2,5)+0,35*34,0)</t>
  </si>
  <si>
    <t>180402111R00</t>
  </si>
  <si>
    <t>Založení trávníku parkový trávník, výsevem, v rovině nebo na svahu do 1:5</t>
  </si>
  <si>
    <t>823-1</t>
  </si>
  <si>
    <t>na půdě předem připravené s pokosením, naložením, odvozem odpadu do 20 km a se složením,</t>
  </si>
  <si>
    <t>Odkaz na mn. položky pořadí 20 : 58,14000</t>
  </si>
  <si>
    <t>181301102R00</t>
  </si>
  <si>
    <t>Rozprostření a urovnání ornice v rovině v souvislé ploše do 500 m2, tloušťka vrstvy přes 100 do 150 mm</t>
  </si>
  <si>
    <t>s případným nutným přemístěním hromad nebo dočasných skládek na místo potřeby ze vzdálenosti do 30 m, v rovině nebo ve svahu do 1 : 5,</t>
  </si>
  <si>
    <t>Odkaz na mn. položky pořadí 5 : 5,81400*10</t>
  </si>
  <si>
    <t>199000003R00</t>
  </si>
  <si>
    <t>Poplatky za skládku horniny 5 - 7, skupina 17 05 04 z Katalogu odpadů</t>
  </si>
  <si>
    <t>Odkaz na mn. položky pořadí 12 : 87,21000</t>
  </si>
  <si>
    <t>00572400R</t>
  </si>
  <si>
    <t>směs travní parková, pro běžnou zátěž</t>
  </si>
  <si>
    <t>Odkaz na mn. položky pořadí 19 : 58,14000*0,04</t>
  </si>
  <si>
    <t>VP1 až VP15 + VP18 až VP46 : 0,6*0,1*(7,5+7,0+7,5+1,5+1,5+3,6+7,0+7,0+8,0+7,5+9,5+2,8+7,1+2,5+11,0+9,5+9,5+6,0+6,0+3,2+3,5+4,0+9,5+4,0+6,3+3,5+3,0+12,0+3,5+3,5+3,0+2,5+4,0+2,0+2,0+5,0+2,0+8,0+6,0+3,5+2,5+3,0)</t>
  </si>
  <si>
    <t>VP47 až VP60 : 0,6*0,1*(1,5+2,0+8,0+11,0+3,0+3,5+5,0+1,5+11,5+5,5+3,5+3,0+2,0+1,5)</t>
  </si>
  <si>
    <t>VP16 + VP17 + VP61 : 0,6*(0,1*(2,5+2,5)+0,1*34,0)</t>
  </si>
  <si>
    <t>564831111RT2</t>
  </si>
  <si>
    <t>Podklad ze štěrkodrti s rozprostřením a zhutněním frakce 0-32 mm, tloušťka po zhutnění 100 mm</t>
  </si>
  <si>
    <t>Odkaz na mn. položky pořadí 2 : 58,14000</t>
  </si>
  <si>
    <t>564861111RT2</t>
  </si>
  <si>
    <t>Podklad ze štěrkodrti s rozprostřením a zhutněním frakce 0-32 mm, tloušťka po zhutnění 200 mm</t>
  </si>
  <si>
    <t>Odkaz na mn. položky pořadí 3 : 77,52000</t>
  </si>
  <si>
    <t>565131111R00</t>
  </si>
  <si>
    <t>Podklad z kameniva obaleného asfaltem ACP 16+, v pruhu šířky do 3 m, třídy 1, tloušťka po zhutnění 50 mm</t>
  </si>
  <si>
    <t>s rozprostřením a zhutněním</t>
  </si>
  <si>
    <t>Odkaz na mn. položky pořadí 27 : 77,52000</t>
  </si>
  <si>
    <t>573231127R00</t>
  </si>
  <si>
    <t>Postřik spojovací kationaktivní emulzí KAE , množství zbytkového asfaltu 0,70 kg/m2</t>
  </si>
  <si>
    <t>bez posypu kamenivem</t>
  </si>
  <si>
    <t>Odkaz na mn. položky pořadí 26 : 77,52000</t>
  </si>
  <si>
    <t>577141112RT3</t>
  </si>
  <si>
    <t>Beton asfaltový s rozprostřením a zhutněním v pruhu šířky do 3 m, ACO 11+ nebo ACO 16+, tloušťky 50 mm, plochy do 200 m2</t>
  </si>
  <si>
    <t>Odkaz na mn. položky pořadí 28 : 77,52000</t>
  </si>
  <si>
    <t>596811111R00</t>
  </si>
  <si>
    <t>Kladení dlažby do lože z kameniva těženého tloušťky do 30 mm</t>
  </si>
  <si>
    <t>komunikací pro pěší, z dlaždic betonových a teracových, do velikosti dlaždic 0,25 m2, s provedením lože do tl. 30 mm, s vyplněním spár a se smetením přebytečného materiálu na vzdálenost do 3 m</t>
  </si>
  <si>
    <t xml:space="preserve">použití stávající : </t>
  </si>
  <si>
    <t>871171121R00</t>
  </si>
  <si>
    <t>Montáž potrubí z plastických hmot z tlakových trubek polyetylenových, vnějšího průměru 40 mm</t>
  </si>
  <si>
    <t>VP1 až VP15 + VP18 až VP46 (mimo VP33, VP34 a VP35) : (7,5+7,0+7,5+1,5+1,5+3,6+7,0+7,0+8,0+7,5+9,5+2,8+7,1+2,5+11,0+9,5+9,5+6,0+6,0+3,2+3,5+4,0+9,5+4,0+6,3+3,5+3,0+12,0+3,5+3,5+2,5+4,0+2,0+2,0+5,0+2,0+8,0+6,0+3,5+2,5+3,0)</t>
  </si>
  <si>
    <t>VP47 až VP60 : (1,5+2,0+8,0+11,0+3,0+3,5+5,0+1,5+11,5+5,5+3,5+3,0+2,0+1,5)</t>
  </si>
  <si>
    <t>VP16 + VP17 + VP61 : (2,5+2,5)+34,0</t>
  </si>
  <si>
    <t>VP33, VP34 a VP35 : 3,0</t>
  </si>
  <si>
    <t>892241111R00</t>
  </si>
  <si>
    <t>Tlakové zkoušky vodovodního potrubí DN do 80 mm</t>
  </si>
  <si>
    <t>přísun, montáže, demontáže a odsunu zkoušecího čerpadla, napuštění tlakovou vodou a dodání vody pro tlakovou zkoušku,</t>
  </si>
  <si>
    <t>Odkaz na mn. položky pořadí 31 : 320,00000</t>
  </si>
  <si>
    <t>Odkaz na mn. položky pořadí 32 : 3,00000</t>
  </si>
  <si>
    <t>892233111R00</t>
  </si>
  <si>
    <t>Proplach a desinfekce vodovodního potrubí DN od 40 do 70 mm</t>
  </si>
  <si>
    <t>napuštění a vypuštění vody, dodání vody a desinfekčního prostředku, náklady na bakteriologický rozbor vody,</t>
  </si>
  <si>
    <t>Odkaz na mn. položky pořadí 33 : 323,00000</t>
  </si>
  <si>
    <t>893153111R00</t>
  </si>
  <si>
    <t>Osazení šachty vodoměrné plastové hranaté, půdorysné plochy do 1,1 m2, jakékoliv výšky, samonosné</t>
  </si>
  <si>
    <t>Osazení vodoměrné šachty do výkopu na základovou desku z betonu C 16/20 tl. 100 mm, včetně dodávky desky. Bez zemních prací, bez dodávky šachty a příslušenství, bez vystrojení šachty armaturami a vodoměrem.</t>
  </si>
  <si>
    <t>893153168RU1</t>
  </si>
  <si>
    <t>Šachta vodoměrná plastová hranatá, z polypropylénu, půdorysu 1500 x 1200 mm, výšky 1500 mm, s betonovou výplní pláště, Díl plastový šachtový - kompletní vodoměrná šachta, dvouplášťová pro vybetonování; materiál: PP; tvar: hranatý; dl = 1 500 mm; š = 1 200 mm; v = 1 ...</t>
  </si>
  <si>
    <t>Osazení a dodávka plastové vodoměrné šachty do předem připraveného výkopu na podkladní betonovou desku tl. 100 mm z betonu C 16/20. Včetně dodávky podkladní desky. Bez vystrojení šachty.</t>
  </si>
  <si>
    <t>899721112R00</t>
  </si>
  <si>
    <t>Výstražné fólie výstražná fólie pro vodovod, šířka 30 cm</t>
  </si>
  <si>
    <t>899731112R00</t>
  </si>
  <si>
    <t>Signalizační vodič CYY, 2,5 mm2</t>
  </si>
  <si>
    <t>vyvedení do šoupěte a na terén u šachty : 61*1,5*2</t>
  </si>
  <si>
    <t>CN008771</t>
  </si>
  <si>
    <t>D+M vodoměrné sestavy do šachet bez vybavení vodoměrnou sestavou</t>
  </si>
  <si>
    <t>286136743R</t>
  </si>
  <si>
    <t>Trubka plastová skladba: třívrstvá PE 100 RC; de = 32,0 mm; tl. stěny = 3,0 mm; SDR 11,0</t>
  </si>
  <si>
    <t>v návinu</t>
  </si>
  <si>
    <t>+ dodávka a montáž 61ks elektrospojek</t>
  </si>
  <si>
    <t>Odkaz na mn. položky pořadí 31 : 320,00000*1,1</t>
  </si>
  <si>
    <t>286136747R</t>
  </si>
  <si>
    <t>Trubka plastová skladba: třívrstvá PE 100 RC; de = 50,0 mm; tl. stěny = 4,6 mm; SDR 11,0</t>
  </si>
  <si>
    <t>Odkaz na mn. položky pořadí 32 : 3,00000*1,1</t>
  </si>
  <si>
    <t>CN008801</t>
  </si>
  <si>
    <t>Vodoměrná šachta, typu např. Modulo 1, vč. vybavení</t>
  </si>
  <si>
    <t>Odkaz na mn. položky pořadí 35 : 51,00000</t>
  </si>
  <si>
    <t>919721211R00</t>
  </si>
  <si>
    <t>Dilatační spáry vkládané vyplněné asfaltovou zálivkou</t>
  </si>
  <si>
    <t>v cementobetonovém krytu s odstraněním vložek, s vyčištěním a vyplněním spár</t>
  </si>
  <si>
    <t>Odkaz na mn. položky pořadí 44 : 232,56000</t>
  </si>
  <si>
    <t>Odkaz na mn. položky pořadí 4 : 77,52000*3</t>
  </si>
  <si>
    <t>979054441R00</t>
  </si>
  <si>
    <t xml:space="preserve">Očištění vybouraných obrubníků, dlaždic dlaždic, desek nebo tvarovek s původním vyplněním spár kamenivem těženým </t>
  </si>
  <si>
    <t>krajníků, desek nebo panelů od spojovacího materiálu s odklizením a uložením očištěných hmot a spojovacího materiálu na skládku na vzdálenost do 10 m</t>
  </si>
  <si>
    <t>POL7_</t>
  </si>
  <si>
    <t>na vzdálenost 15 m od hrany výkopu nebo od okraje šachty</t>
  </si>
  <si>
    <t>979087212R00</t>
  </si>
  <si>
    <t>Nakládání na dopravní prostředky suti</t>
  </si>
  <si>
    <t>pro vodorovnou dopravu</t>
  </si>
  <si>
    <t>Odkaz na mn. položky pořadí 50 : 46,89960</t>
  </si>
  <si>
    <t>Odkaz na mn. položky pořadí 51 : 17,05440</t>
  </si>
  <si>
    <t>979081111R00</t>
  </si>
  <si>
    <t>Odvoz suti a vybouraných hmot na skládku do 1 km</t>
  </si>
  <si>
    <t>801-3</t>
  </si>
  <si>
    <t>Včetně naložení na dopravní prostředek a složení na skládku, bez poplatku za skládku.</t>
  </si>
  <si>
    <t>Odkaz na mn. položky pořadí 47 : 63,95400</t>
  </si>
  <si>
    <t>979081121R00</t>
  </si>
  <si>
    <t>Odvoz suti a vybouraných hmot na skládku příplatek za každý další 1 km</t>
  </si>
  <si>
    <t>Odkaz na mn. položky pořadí 48 : 63,95400*10</t>
  </si>
  <si>
    <t>979999973R00</t>
  </si>
  <si>
    <t>Poplatek za uložení, zemina a kamení,  , skupina 17 05 04 z Katalogu odpadů</t>
  </si>
  <si>
    <t>Odkaz na dem. hmot. položky pořadí 2 : 12,79080</t>
  </si>
  <si>
    <t>Odkaz na dem. hmot. položky pořadí 3 : 34,10880</t>
  </si>
  <si>
    <t>979999995R00</t>
  </si>
  <si>
    <t>Poplatek za recyklaci, obalovaného kameniva a asfaltu, kusovost do 1600 cm2, skupina 17 03 02 z Katalogu odpadů</t>
  </si>
  <si>
    <t>170 302</t>
  </si>
  <si>
    <t>Odkaz na dem. hmot. položky pořadí 4 : 17,05440</t>
  </si>
  <si>
    <t>010001000</t>
  </si>
  <si>
    <t>030001000</t>
  </si>
  <si>
    <t>060001000</t>
  </si>
  <si>
    <t>070001000</t>
  </si>
  <si>
    <t>091003001</t>
  </si>
  <si>
    <t>Zajištění dopravně inženýrských rozhodnutí</t>
  </si>
  <si>
    <t>091003002</t>
  </si>
  <si>
    <t>DSPS včetně geodetického zaměření</t>
  </si>
  <si>
    <t>091003003</t>
  </si>
  <si>
    <t>Vytýčení sítí</t>
  </si>
  <si>
    <t>091003004</t>
  </si>
  <si>
    <t>Náklady na dopravní značení dle DIO</t>
  </si>
  <si>
    <t>091003005</t>
  </si>
  <si>
    <t>Kompletační činnost</t>
  </si>
  <si>
    <t>091003006</t>
  </si>
  <si>
    <t>Výrobní dokumentace</t>
  </si>
  <si>
    <t>091003007</t>
  </si>
  <si>
    <t>Geologické a hydrogeoloické průzkumy a měření</t>
  </si>
  <si>
    <t>091003008</t>
  </si>
  <si>
    <t>Hutnící zkoušky a statické posudky</t>
  </si>
  <si>
    <t>091003009</t>
  </si>
  <si>
    <t>Geometrické plány</t>
  </si>
  <si>
    <t>soubor</t>
  </si>
  <si>
    <t>provedení,listinné a digi,počet  dle smlouvy</t>
  </si>
  <si>
    <t>091003010</t>
  </si>
  <si>
    <t>Provozní řád vodovodu</t>
  </si>
  <si>
    <t>091003012</t>
  </si>
  <si>
    <t>Pasportizace objektů a stavby před zahájením stavby</t>
  </si>
  <si>
    <t>v průběhu a po skončení stavby ,vč.nákresů,fotodokumentace.Zařazení do fotoalba v časové posloupnosti s popisem činností a číslem objektů.listinná forma+digi dle smlovy</t>
  </si>
  <si>
    <t>091003013</t>
  </si>
  <si>
    <t>Provizorní dopravní značení</t>
  </si>
  <si>
    <t>vč.zpracování dokumentace dopr.značení,její projednání,vč.vyřízení uzavírek pro realizaci stavby</t>
  </si>
  <si>
    <t>091003014</t>
  </si>
  <si>
    <t>Vyřízení povolení o zvláštním užívání komunikací pro realizaci stavby</t>
  </si>
  <si>
    <t>091003015</t>
  </si>
  <si>
    <t>Archeologický dozor na stavbě</t>
  </si>
  <si>
    <t>091003016</t>
  </si>
  <si>
    <t>Poplatek za zábor veřejného prostranství</t>
  </si>
  <si>
    <t>091003017</t>
  </si>
  <si>
    <t>Zkouška signalizačního vodiče</t>
  </si>
  <si>
    <t>091003018</t>
  </si>
  <si>
    <t>Zkouška šoupat,hydrantů,vzdušníku a ostatních armatur,zařízení a materiálů</t>
  </si>
  <si>
    <t>091003019</t>
  </si>
  <si>
    <t>Zkouška komplexní a uvedení do provozu</t>
  </si>
  <si>
    <t>vč.předání všech dokladů (certifikace všech výrobků,doklady o uložení odpadů,protokoly svarů  potrubí atd.)</t>
  </si>
  <si>
    <t>091003020</t>
  </si>
  <si>
    <t>Rozbory vody vč.odebrání vzorků</t>
  </si>
  <si>
    <t>091002021</t>
  </si>
  <si>
    <t>Náhrady škod,poplatky</t>
  </si>
  <si>
    <t>091003011</t>
  </si>
  <si>
    <t>Revize ATS</t>
  </si>
  <si>
    <t>Vybudování, provoz a odstranění, vč. zapravení okolí do původního stavu, poplatky za vodu a energie, atd. pro zařízení staveniště a stavbu,vč.vody na proplachy,desinfekci a tlakové zkoušky</t>
  </si>
  <si>
    <t>0300010001</t>
  </si>
  <si>
    <t>Zřízení skládky materiálu a zeminy a uvedení do původního stavu</t>
  </si>
  <si>
    <t>0300010002</t>
  </si>
  <si>
    <t>Zjištění sloupů NN, skříněk CETIN a ost.kcí v blízkosti výkopu</t>
  </si>
  <si>
    <t>0300010003</t>
  </si>
  <si>
    <t>Inženýrská a kompletační činnost</t>
  </si>
  <si>
    <t>0300010004</t>
  </si>
  <si>
    <t>Ohrazení a osvětlení výkopů, provizorní přemostění</t>
  </si>
  <si>
    <t>0300010005</t>
  </si>
  <si>
    <t>Provoz investora na stavbě, vliv silniční dopravy na vozidla stavby</t>
  </si>
  <si>
    <t>0300010006</t>
  </si>
  <si>
    <t>Uvedení dotčených ploch do původního stavu, vč. obnovení vodorovného značení</t>
  </si>
  <si>
    <t>0300010007</t>
  </si>
  <si>
    <t>Oprava, údržba a průběžné čištění všech dotčených komunikací po dobu stavby</t>
  </si>
  <si>
    <t>Vlivy, které se mohou vyskytnout během stavby, např. změna výšky hladiny podzemní vody, atd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</si>
</sst>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"/>
    <numFmt numFmtId="165" formatCode="#,##0.00000"/>
  </numFmts>
  <fonts count="20" x14ac:knownFonts="1">
    <font>
      <sz val="10"/>
      <name val="Arial CE"/>
      <charset val="238"/>
    </font>
    <font>
      <sz val="10"/>
      <name val="Arial CE"/>
      <family val="2"/>
      <charset val="238"/>
    </font>
    <font>
      <b/>
      <sz val="14"/>
      <name val="Arial CE"/>
      <family val="2"/>
      <charset val="238"/>
    </font>
    <font>
      <sz val="9"/>
      <name val="Arial CE"/>
      <family val="2"/>
      <charset val="238"/>
    </font>
    <font>
      <b/>
      <sz val="12"/>
      <name val="Arial CE"/>
      <family val="2"/>
      <charset val="238"/>
    </font>
    <font>
      <b/>
      <sz val="10"/>
      <name val="Arial CE"/>
      <family val="2"/>
      <charset val="238"/>
    </font>
    <font>
      <b/>
      <sz val="12"/>
      <name val="Arial CE"/>
      <charset val="238"/>
    </font>
    <font>
      <sz val="9"/>
      <name val="Arial CE"/>
      <charset val="238"/>
    </font>
    <font>
      <b/>
      <sz val="10"/>
      <name val="Arial CE"/>
      <charset val="238"/>
    </font>
    <font>
      <sz val="12"/>
      <name val="Arial CE"/>
      <charset val="238"/>
    </font>
    <font>
      <sz val="7"/>
      <name val="Arial CE"/>
      <charset val="238"/>
    </font>
    <font>
      <b/>
      <sz val="11"/>
      <name val="Arial CE"/>
      <charset val="238"/>
    </font>
    <font>
      <b/>
      <sz val="13"/>
      <name val="Arial CE"/>
      <charset val="238"/>
    </font>
    <font>
      <sz val="11"/>
      <name val="Arial CE"/>
      <charset val="238"/>
    </font>
    <font>
      <sz val="9"/>
      <color indexed="81"/>
      <name val="Tahoma"/>
      <family val="2"/>
      <charset val="238"/>
    </font>
    <font>
      <b/>
      <sz val="9"/>
      <name val="Arial CE"/>
      <charset val="238"/>
    </font>
    <font>
      <sz val="8"/>
      <name val="Arial CE"/>
      <charset val="238"/>
    </font>
    <font>
      <sz val="8"/>
      <color indexed="12"/>
      <name val="Arial CE"/>
      <charset val="238"/>
    </font>
    <font>
      <sz val="8"/>
      <color indexed="17"/>
      <name val="Arial CE"/>
      <charset val="238"/>
    </font>
    <font>
      <sz val="8"/>
      <color indexed="9"/>
      <name val="Arial CE"/>
      <charset val="238"/>
    </font>
  </fonts>
  <fills count="7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D6E1EE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DBDBDB"/>
        <bgColor indexed="64"/>
      </patternFill>
    </fill>
    <fill>
      <patternFill patternType="solid">
        <fgColor theme="6" tint="0.59999389629810485"/>
        <bgColor indexed="64"/>
      </patternFill>
    </fill>
  </fills>
  <borders count="45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auto="1"/>
      </bottom>
      <diagonal/>
    </border>
    <border>
      <left/>
      <right/>
      <top style="thin">
        <color indexed="64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auto="1"/>
      </bottom>
      <diagonal/>
    </border>
    <border>
      <left style="thin">
        <color indexed="64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auto="1"/>
      </top>
      <bottom style="thin">
        <color indexed="64"/>
      </bottom>
      <diagonal/>
    </border>
    <border>
      <left/>
      <right/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23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23"/>
      </right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64"/>
      </top>
      <bottom/>
      <diagonal/>
    </border>
    <border>
      <left style="thin">
        <color indexed="23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266">
    <xf numFmtId="0" fontId="0" fillId="0" borderId="0" xfId="0"/>
    <xf numFmtId="14" fontId="3" fillId="0" borderId="0" xfId="0" applyNumberFormat="1" applyFont="1" applyAlignment="1">
      <alignment horizontal="left"/>
    </xf>
    <xf numFmtId="0" fontId="0" fillId="0" borderId="1" xfId="0" applyBorder="1"/>
    <xf numFmtId="0" fontId="0" fillId="0" borderId="0" xfId="0" applyAlignment="1">
      <alignment vertical="top"/>
    </xf>
    <xf numFmtId="49" fontId="0" fillId="0" borderId="0" xfId="0" applyNumberFormat="1" applyAlignment="1">
      <alignment vertical="top"/>
    </xf>
    <xf numFmtId="49" fontId="0" fillId="0" borderId="0" xfId="0" applyNumberFormat="1" applyAlignment="1">
      <alignment vertical="top" wrapText="1"/>
    </xf>
    <xf numFmtId="0" fontId="0" fillId="0" borderId="0" xfId="0" applyAlignment="1">
      <alignment horizontal="center" vertical="top"/>
    </xf>
    <xf numFmtId="0" fontId="0" fillId="0" borderId="0" xfId="0" applyAlignment="1">
      <alignment vertical="top" wrapText="1"/>
    </xf>
    <xf numFmtId="0" fontId="0" fillId="0" borderId="2" xfId="0" applyBorder="1"/>
    <xf numFmtId="0" fontId="0" fillId="0" borderId="2" xfId="0" applyBorder="1" applyAlignment="1">
      <alignment horizontal="right"/>
    </xf>
    <xf numFmtId="0" fontId="0" fillId="0" borderId="0" xfId="0" applyAlignment="1">
      <alignment horizontal="center"/>
    </xf>
    <xf numFmtId="0" fontId="0" fillId="0" borderId="3" xfId="0" applyBorder="1"/>
    <xf numFmtId="0" fontId="0" fillId="0" borderId="4" xfId="0" applyBorder="1"/>
    <xf numFmtId="0" fontId="0" fillId="0" borderId="5" xfId="0" applyBorder="1" applyAlignment="1">
      <alignment horizontal="right"/>
    </xf>
    <xf numFmtId="0" fontId="0" fillId="0" borderId="6" xfId="0" applyBorder="1"/>
    <xf numFmtId="0" fontId="0" fillId="0" borderId="0" xfId="0" applyAlignment="1">
      <alignment horizontal="center" vertical="center"/>
    </xf>
    <xf numFmtId="4" fontId="0" fillId="0" borderId="0" xfId="0" applyNumberFormat="1" applyAlignment="1">
      <alignment horizontal="left" vertical="center"/>
    </xf>
    <xf numFmtId="0" fontId="0" fillId="0" borderId="1" xfId="0" applyBorder="1" applyAlignment="1">
      <alignment horizontal="right"/>
    </xf>
    <xf numFmtId="0" fontId="0" fillId="0" borderId="0" xfId="0" applyAlignment="1">
      <alignment horizontal="right" vertical="center"/>
    </xf>
    <xf numFmtId="0" fontId="0" fillId="0" borderId="6" xfId="0" applyBorder="1" applyAlignment="1">
      <alignment horizontal="right" vertical="center"/>
    </xf>
    <xf numFmtId="0" fontId="8" fillId="0" borderId="1" xfId="0" applyFont="1" applyBorder="1"/>
    <xf numFmtId="0" fontId="8" fillId="0" borderId="0" xfId="0" applyFont="1"/>
    <xf numFmtId="0" fontId="8" fillId="0" borderId="0" xfId="0" applyFont="1" applyAlignment="1">
      <alignment horizontal="left" vertical="center"/>
    </xf>
    <xf numFmtId="0" fontId="8" fillId="0" borderId="6" xfId="0" applyFont="1" applyBorder="1" applyAlignment="1">
      <alignment vertical="center"/>
    </xf>
    <xf numFmtId="0" fontId="0" fillId="0" borderId="6" xfId="0" applyBorder="1" applyAlignment="1">
      <alignment vertical="center"/>
    </xf>
    <xf numFmtId="0" fontId="8" fillId="0" borderId="2" xfId="0" applyFont="1" applyBorder="1" applyAlignment="1">
      <alignment horizontal="right"/>
    </xf>
    <xf numFmtId="0" fontId="8" fillId="0" borderId="6" xfId="0" applyFont="1" applyBorder="1" applyAlignment="1">
      <alignment vertical="top"/>
    </xf>
    <xf numFmtId="14" fontId="8" fillId="0" borderId="6" xfId="0" applyNumberFormat="1" applyFont="1" applyBorder="1" applyAlignment="1">
      <alignment horizontal="center" vertical="top"/>
    </xf>
    <xf numFmtId="0" fontId="8" fillId="0" borderId="1" xfId="0" applyFont="1" applyBorder="1" applyAlignment="1">
      <alignment horizontal="left" vertical="center" indent="1"/>
    </xf>
    <xf numFmtId="0" fontId="8" fillId="0" borderId="9" xfId="0" applyFont="1" applyBorder="1" applyAlignment="1">
      <alignment horizontal="left" vertical="center" indent="1"/>
    </xf>
    <xf numFmtId="0" fontId="0" fillId="0" borderId="6" xfId="0" applyBorder="1" applyAlignment="1">
      <alignment horizontal="left" vertical="center" indent="1"/>
    </xf>
    <xf numFmtId="0" fontId="0" fillId="0" borderId="1" xfId="0" applyBorder="1" applyAlignment="1">
      <alignment horizontal="left" vertical="center" indent="1"/>
    </xf>
    <xf numFmtId="0" fontId="0" fillId="0" borderId="9" xfId="0" applyBorder="1" applyAlignment="1">
      <alignment horizontal="left" vertical="center" indent="1"/>
    </xf>
    <xf numFmtId="0" fontId="8" fillId="0" borderId="12" xfId="0" applyFont="1" applyBorder="1" applyAlignment="1">
      <alignment vertical="center"/>
    </xf>
    <xf numFmtId="0" fontId="0" fillId="0" borderId="8" xfId="0" applyBorder="1"/>
    <xf numFmtId="0" fontId="0" fillId="0" borderId="9" xfId="0" applyBorder="1" applyAlignment="1">
      <alignment horizontal="left" indent="1"/>
    </xf>
    <xf numFmtId="0" fontId="0" fillId="0" borderId="6" xfId="0" applyBorder="1" applyAlignment="1">
      <alignment horizontal="right"/>
    </xf>
    <xf numFmtId="49" fontId="0" fillId="0" borderId="8" xfId="0" applyNumberFormat="1" applyBorder="1" applyAlignment="1">
      <alignment horizontal="left" vertical="center"/>
    </xf>
    <xf numFmtId="0" fontId="0" fillId="0" borderId="14" xfId="0" applyBorder="1" applyAlignment="1">
      <alignment horizontal="left" vertical="center" indent="1"/>
    </xf>
    <xf numFmtId="0" fontId="0" fillId="0" borderId="12" xfId="0" applyBorder="1" applyAlignment="1">
      <alignment horizontal="left" vertical="center" indent="1"/>
    </xf>
    <xf numFmtId="49" fontId="0" fillId="0" borderId="16" xfId="0" applyNumberFormat="1" applyBorder="1" applyAlignment="1">
      <alignment horizontal="left" vertical="center"/>
    </xf>
    <xf numFmtId="49" fontId="0" fillId="0" borderId="2" xfId="0" applyNumberFormat="1" applyBorder="1" applyAlignment="1">
      <alignment horizontal="left" vertical="center"/>
    </xf>
    <xf numFmtId="0" fontId="0" fillId="0" borderId="14" xfId="0" applyBorder="1" applyAlignment="1">
      <alignment horizontal="left" indent="1"/>
    </xf>
    <xf numFmtId="0" fontId="0" fillId="0" borderId="17" xfId="0" applyBorder="1" applyAlignment="1">
      <alignment horizontal="left" vertical="top" indent="1"/>
    </xf>
    <xf numFmtId="0" fontId="8" fillId="0" borderId="18" xfId="0" applyFont="1" applyBorder="1" applyAlignment="1">
      <alignment vertical="center"/>
    </xf>
    <xf numFmtId="0" fontId="0" fillId="0" borderId="18" xfId="0" applyBorder="1" applyAlignment="1">
      <alignment horizontal="right" vertical="center"/>
    </xf>
    <xf numFmtId="0" fontId="0" fillId="0" borderId="19" xfId="0" applyBorder="1"/>
    <xf numFmtId="0" fontId="0" fillId="0" borderId="20" xfId="0" applyBorder="1"/>
    <xf numFmtId="0" fontId="8" fillId="0" borderId="14" xfId="0" applyFont="1" applyBorder="1" applyAlignment="1">
      <alignment horizontal="left" vertical="center" indent="1"/>
    </xf>
    <xf numFmtId="49" fontId="0" fillId="0" borderId="12" xfId="0" applyNumberFormat="1" applyBorder="1" applyAlignment="1">
      <alignment vertical="center"/>
    </xf>
    <xf numFmtId="0" fontId="0" fillId="0" borderId="21" xfId="0" applyBorder="1" applyAlignment="1">
      <alignment vertical="center"/>
    </xf>
    <xf numFmtId="0" fontId="8" fillId="0" borderId="0" xfId="0" applyFont="1" applyAlignment="1">
      <alignment horizontal="left" vertical="center" wrapText="1"/>
    </xf>
    <xf numFmtId="0" fontId="0" fillId="0" borderId="0" xfId="0" applyAlignment="1">
      <alignment wrapText="1"/>
    </xf>
    <xf numFmtId="0" fontId="8" fillId="0" borderId="6" xfId="0" applyFont="1" applyBorder="1" applyAlignment="1">
      <alignment horizontal="left" vertical="center" wrapText="1"/>
    </xf>
    <xf numFmtId="0" fontId="0" fillId="0" borderId="6" xfId="0" applyBorder="1" applyAlignment="1">
      <alignment wrapText="1"/>
    </xf>
    <xf numFmtId="0" fontId="8" fillId="0" borderId="0" xfId="0" applyFont="1" applyAlignment="1">
      <alignment vertical="center" wrapText="1"/>
    </xf>
    <xf numFmtId="0" fontId="8" fillId="0" borderId="6" xfId="0" applyFont="1" applyBorder="1" applyAlignment="1">
      <alignment horizontal="right" vertical="center" wrapText="1"/>
    </xf>
    <xf numFmtId="0" fontId="0" fillId="0" borderId="6" xfId="0" applyBorder="1" applyAlignment="1">
      <alignment vertical="center" wrapText="1"/>
    </xf>
    <xf numFmtId="0" fontId="0" fillId="0" borderId="18" xfId="0" applyBorder="1" applyAlignment="1">
      <alignment vertical="top" wrapText="1"/>
    </xf>
    <xf numFmtId="0" fontId="8" fillId="0" borderId="18" xfId="0" applyFont="1" applyBorder="1" applyAlignment="1">
      <alignment horizontal="left" vertical="top" wrapText="1"/>
    </xf>
    <xf numFmtId="0" fontId="8" fillId="0" borderId="18" xfId="0" applyFont="1" applyBorder="1" applyAlignment="1">
      <alignment vertical="center" wrapText="1"/>
    </xf>
    <xf numFmtId="0" fontId="0" fillId="0" borderId="6" xfId="0" applyBorder="1" applyAlignment="1">
      <alignment horizontal="left" wrapText="1"/>
    </xf>
    <xf numFmtId="0" fontId="0" fillId="0" borderId="12" xfId="0" applyBorder="1" applyAlignment="1">
      <alignment horizontal="left" vertical="center" wrapText="1"/>
    </xf>
    <xf numFmtId="0" fontId="0" fillId="0" borderId="12" xfId="0" applyBorder="1" applyAlignment="1">
      <alignment wrapText="1"/>
    </xf>
    <xf numFmtId="0" fontId="8" fillId="0" borderId="12" xfId="0" applyFont="1" applyBorder="1" applyAlignment="1">
      <alignment horizontal="left" vertical="center" wrapText="1"/>
    </xf>
    <xf numFmtId="0" fontId="8" fillId="0" borderId="12" xfId="0" applyFont="1" applyBorder="1" applyAlignment="1">
      <alignment wrapText="1"/>
    </xf>
    <xf numFmtId="1" fontId="8" fillId="0" borderId="12" xfId="0" applyNumberFormat="1" applyFont="1" applyBorder="1" applyAlignment="1">
      <alignment horizontal="right" vertical="center" wrapText="1"/>
    </xf>
    <xf numFmtId="1" fontId="8" fillId="0" borderId="15" xfId="0" applyNumberFormat="1" applyFont="1" applyBorder="1" applyAlignment="1">
      <alignment horizontal="right" vertical="center" wrapText="1"/>
    </xf>
    <xf numFmtId="0" fontId="0" fillId="0" borderId="6" xfId="0" applyBorder="1" applyAlignment="1">
      <alignment horizontal="left" vertical="center" wrapText="1"/>
    </xf>
    <xf numFmtId="1" fontId="8" fillId="0" borderId="10" xfId="0" applyNumberFormat="1" applyFont="1" applyBorder="1" applyAlignment="1">
      <alignment horizontal="right" vertical="center" wrapText="1"/>
    </xf>
    <xf numFmtId="0" fontId="0" fillId="0" borderId="0" xfId="0" applyAlignment="1">
      <alignment horizontal="left" vertical="center" wrapText="1"/>
    </xf>
    <xf numFmtId="1" fontId="0" fillId="0" borderId="0" xfId="0" applyNumberFormat="1" applyAlignment="1">
      <alignment horizontal="left" vertical="center" wrapText="1"/>
    </xf>
    <xf numFmtId="0" fontId="0" fillId="0" borderId="0" xfId="0" applyAlignment="1">
      <alignment horizontal="center" vertical="center" wrapText="1"/>
    </xf>
    <xf numFmtId="0" fontId="8" fillId="0" borderId="6" xfId="0" applyFont="1" applyBorder="1" applyAlignment="1">
      <alignment vertical="top" wrapText="1"/>
    </xf>
    <xf numFmtId="0" fontId="8" fillId="0" borderId="0" xfId="0" applyFont="1" applyAlignment="1">
      <alignment wrapText="1"/>
    </xf>
    <xf numFmtId="0" fontId="0" fillId="0" borderId="4" xfId="0" applyBorder="1" applyAlignment="1">
      <alignment wrapText="1"/>
    </xf>
    <xf numFmtId="0" fontId="9" fillId="3" borderId="1" xfId="0" applyFont="1" applyFill="1" applyBorder="1" applyAlignment="1">
      <alignment horizontal="left" vertical="center" indent="1"/>
    </xf>
    <xf numFmtId="0" fontId="0" fillId="3" borderId="0" xfId="0" applyFill="1" applyAlignment="1">
      <alignment wrapText="1"/>
    </xf>
    <xf numFmtId="49" fontId="6" fillId="3" borderId="0" xfId="0" applyNumberFormat="1" applyFont="1" applyFill="1" applyAlignment="1">
      <alignment horizontal="left" vertical="center" wrapText="1"/>
    </xf>
    <xf numFmtId="0" fontId="0" fillId="3" borderId="1" xfId="0" applyFill="1" applyBorder="1" applyAlignment="1">
      <alignment horizontal="left" vertical="center" indent="1"/>
    </xf>
    <xf numFmtId="0" fontId="8" fillId="3" borderId="0" xfId="0" applyFont="1" applyFill="1" applyAlignment="1">
      <alignment horizontal="left" vertical="center" wrapText="1"/>
    </xf>
    <xf numFmtId="0" fontId="0" fillId="3" borderId="9" xfId="0" applyFill="1" applyBorder="1" applyAlignment="1">
      <alignment horizontal="left" vertical="center" indent="1"/>
    </xf>
    <xf numFmtId="0" fontId="0" fillId="3" borderId="6" xfId="0" applyFill="1" applyBorder="1" applyAlignment="1">
      <alignment wrapText="1"/>
    </xf>
    <xf numFmtId="0" fontId="8" fillId="3" borderId="6" xfId="0" applyFont="1" applyFill="1" applyBorder="1" applyAlignment="1">
      <alignment horizontal="left" vertical="center" wrapText="1"/>
    </xf>
    <xf numFmtId="49" fontId="8" fillId="0" borderId="6" xfId="0" applyNumberFormat="1" applyFont="1" applyBorder="1" applyAlignment="1">
      <alignment horizontal="left" vertical="center" wrapText="1"/>
    </xf>
    <xf numFmtId="49" fontId="8" fillId="0" borderId="0" xfId="0" applyNumberFormat="1" applyFont="1" applyAlignment="1">
      <alignment horizontal="left" vertical="center"/>
    </xf>
    <xf numFmtId="0" fontId="8" fillId="4" borderId="0" xfId="0" applyFont="1" applyFill="1" applyAlignment="1" applyProtection="1">
      <alignment horizontal="left" vertical="center"/>
      <protection locked="0"/>
    </xf>
    <xf numFmtId="0" fontId="8" fillId="4" borderId="6" xfId="0" applyFont="1" applyFill="1" applyBorder="1" applyAlignment="1" applyProtection="1">
      <alignment horizontal="left" vertical="center" wrapText="1"/>
      <protection locked="0"/>
    </xf>
    <xf numFmtId="4" fontId="0" fillId="0" borderId="0" xfId="0" applyNumberFormat="1"/>
    <xf numFmtId="4" fontId="0" fillId="0" borderId="26" xfId="0" applyNumberFormat="1" applyBorder="1"/>
    <xf numFmtId="0" fontId="4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shrinkToFit="1"/>
    </xf>
    <xf numFmtId="0" fontId="2" fillId="0" borderId="0" xfId="0" applyFont="1" applyAlignment="1">
      <alignment horizontal="center" vertical="center"/>
    </xf>
    <xf numFmtId="4" fontId="7" fillId="5" borderId="28" xfId="0" applyNumberFormat="1" applyFont="1" applyFill="1" applyBorder="1" applyAlignment="1">
      <alignment vertical="center"/>
    </xf>
    <xf numFmtId="4" fontId="7" fillId="5" borderId="29" xfId="0" applyNumberFormat="1" applyFont="1" applyFill="1" applyBorder="1" applyAlignment="1">
      <alignment vertical="center" wrapText="1"/>
    </xf>
    <xf numFmtId="4" fontId="10" fillId="5" borderId="30" xfId="0" applyNumberFormat="1" applyFont="1" applyFill="1" applyBorder="1" applyAlignment="1">
      <alignment horizontal="center" vertical="center" wrapText="1" shrinkToFit="1"/>
    </xf>
    <xf numFmtId="4" fontId="7" fillId="5" borderId="30" xfId="0" applyNumberFormat="1" applyFont="1" applyFill="1" applyBorder="1" applyAlignment="1">
      <alignment horizontal="center" vertical="center" wrapText="1" shrinkToFit="1"/>
    </xf>
    <xf numFmtId="3" fontId="7" fillId="5" borderId="30" xfId="0" applyNumberFormat="1" applyFont="1" applyFill="1" applyBorder="1" applyAlignment="1">
      <alignment horizontal="center" vertical="center" wrapText="1"/>
    </xf>
    <xf numFmtId="4" fontId="0" fillId="0" borderId="31" xfId="0" applyNumberFormat="1" applyBorder="1" applyAlignment="1">
      <alignment vertical="center"/>
    </xf>
    <xf numFmtId="4" fontId="3" fillId="0" borderId="33" xfId="0" applyNumberFormat="1" applyFont="1" applyBorder="1" applyAlignment="1">
      <alignment horizontal="right" vertical="center" wrapText="1" shrinkToFit="1"/>
    </xf>
    <xf numFmtId="4" fontId="3" fillId="0" borderId="33" xfId="0" applyNumberFormat="1" applyFont="1" applyBorder="1" applyAlignment="1">
      <alignment horizontal="right" vertical="center" shrinkToFit="1"/>
    </xf>
    <xf numFmtId="4" fontId="0" fillId="0" borderId="33" xfId="0" applyNumberFormat="1" applyBorder="1" applyAlignment="1">
      <alignment vertical="center" shrinkToFit="1"/>
    </xf>
    <xf numFmtId="3" fontId="0" fillId="0" borderId="33" xfId="0" applyNumberFormat="1" applyBorder="1" applyAlignment="1">
      <alignment vertical="center"/>
    </xf>
    <xf numFmtId="4" fontId="8" fillId="0" borderId="31" xfId="0" applyNumberFormat="1" applyFont="1" applyBorder="1" applyAlignment="1">
      <alignment vertical="center"/>
    </xf>
    <xf numFmtId="4" fontId="8" fillId="0" borderId="33" xfId="0" applyNumberFormat="1" applyFont="1" applyBorder="1" applyAlignment="1">
      <alignment vertical="center" wrapText="1" shrinkToFit="1"/>
    </xf>
    <xf numFmtId="4" fontId="8" fillId="0" borderId="33" xfId="0" applyNumberFormat="1" applyFont="1" applyBorder="1" applyAlignment="1">
      <alignment vertical="center" shrinkToFit="1"/>
    </xf>
    <xf numFmtId="3" fontId="8" fillId="0" borderId="33" xfId="0" applyNumberFormat="1" applyFont="1" applyBorder="1" applyAlignment="1">
      <alignment vertical="center"/>
    </xf>
    <xf numFmtId="4" fontId="0" fillId="0" borderId="31" xfId="0" applyNumberFormat="1" applyBorder="1" applyAlignment="1">
      <alignment horizontal="left" vertical="center"/>
    </xf>
    <xf numFmtId="4" fontId="0" fillId="0" borderId="33" xfId="0" applyNumberFormat="1" applyBorder="1" applyAlignment="1">
      <alignment vertical="center" wrapText="1" shrinkToFit="1"/>
    </xf>
    <xf numFmtId="4" fontId="0" fillId="3" borderId="37" xfId="0" applyNumberFormat="1" applyFill="1" applyBorder="1" applyAlignment="1">
      <alignment vertical="center" wrapText="1" shrinkToFit="1"/>
    </xf>
    <xf numFmtId="4" fontId="0" fillId="3" borderId="37" xfId="0" applyNumberFormat="1" applyFill="1" applyBorder="1" applyAlignment="1">
      <alignment vertical="center" shrinkToFit="1"/>
    </xf>
    <xf numFmtId="3" fontId="0" fillId="3" borderId="37" xfId="0" applyNumberFormat="1" applyFill="1" applyBorder="1" applyAlignment="1">
      <alignment vertical="center"/>
    </xf>
    <xf numFmtId="0" fontId="4" fillId="3" borderId="11" xfId="0" applyFont="1" applyFill="1" applyBorder="1" applyAlignment="1">
      <alignment horizontal="left" vertical="center" indent="1"/>
    </xf>
    <xf numFmtId="0" fontId="5" fillId="3" borderId="7" xfId="0" applyFont="1" applyFill="1" applyBorder="1" applyAlignment="1">
      <alignment horizontal="left" vertical="center" wrapText="1"/>
    </xf>
    <xf numFmtId="0" fontId="0" fillId="3" borderId="7" xfId="0" applyFill="1" applyBorder="1" applyAlignment="1">
      <alignment horizontal="left" vertical="center" wrapText="1"/>
    </xf>
    <xf numFmtId="4" fontId="4" fillId="3" borderId="7" xfId="0" applyNumberFormat="1" applyFont="1" applyFill="1" applyBorder="1" applyAlignment="1">
      <alignment horizontal="left" vertical="center"/>
    </xf>
    <xf numFmtId="49" fontId="0" fillId="3" borderId="13" xfId="0" applyNumberFormat="1" applyFill="1" applyBorder="1" applyAlignment="1">
      <alignment horizontal="left" vertical="center"/>
    </xf>
    <xf numFmtId="0" fontId="0" fillId="3" borderId="7" xfId="0" applyFill="1" applyBorder="1" applyAlignment="1">
      <alignment wrapText="1"/>
    </xf>
    <xf numFmtId="0" fontId="0" fillId="3" borderId="7" xfId="0" applyFill="1" applyBorder="1"/>
    <xf numFmtId="49" fontId="8" fillId="3" borderId="13" xfId="0" applyNumberFormat="1" applyFont="1" applyFill="1" applyBorder="1" applyAlignment="1">
      <alignment horizontal="left" vertical="center"/>
    </xf>
    <xf numFmtId="0" fontId="6" fillId="0" borderId="0" xfId="0" applyFont="1"/>
    <xf numFmtId="49" fontId="0" fillId="0" borderId="0" xfId="0" applyNumberFormat="1"/>
    <xf numFmtId="0" fontId="15" fillId="0" borderId="26" xfId="0" applyFont="1" applyBorder="1" applyAlignment="1">
      <alignment horizontal="center" vertical="center" wrapText="1"/>
    </xf>
    <xf numFmtId="0" fontId="7" fillId="0" borderId="26" xfId="0" applyFont="1" applyBorder="1" applyAlignment="1">
      <alignment vertical="center"/>
    </xf>
    <xf numFmtId="0" fontId="7" fillId="0" borderId="26" xfId="0" applyFont="1" applyBorder="1"/>
    <xf numFmtId="0" fontId="15" fillId="5" borderId="28" xfId="0" applyFont="1" applyFill="1" applyBorder="1" applyAlignment="1">
      <alignment horizontal="center" vertical="center" wrapText="1"/>
    </xf>
    <xf numFmtId="0" fontId="15" fillId="5" borderId="29" xfId="0" applyFont="1" applyFill="1" applyBorder="1" applyAlignment="1">
      <alignment horizontal="center" vertical="center" wrapText="1"/>
    </xf>
    <xf numFmtId="0" fontId="15" fillId="5" borderId="30" xfId="0" applyFont="1" applyFill="1" applyBorder="1" applyAlignment="1">
      <alignment horizontal="center" vertical="center" wrapText="1"/>
    </xf>
    <xf numFmtId="49" fontId="7" fillId="0" borderId="31" xfId="0" applyNumberFormat="1" applyFont="1" applyBorder="1" applyAlignment="1">
      <alignment vertical="center"/>
    </xf>
    <xf numFmtId="0" fontId="7" fillId="3" borderId="34" xfId="0" applyFont="1" applyFill="1" applyBorder="1" applyAlignment="1">
      <alignment vertical="center"/>
    </xf>
    <xf numFmtId="0" fontId="7" fillId="3" borderId="34" xfId="0" applyFont="1" applyFill="1" applyBorder="1" applyAlignment="1">
      <alignment vertical="center" wrapText="1"/>
    </xf>
    <xf numFmtId="0" fontId="7" fillId="3" borderId="35" xfId="0" applyFont="1" applyFill="1" applyBorder="1" applyAlignment="1">
      <alignment vertical="center" wrapText="1"/>
    </xf>
    <xf numFmtId="164" fontId="7" fillId="0" borderId="33" xfId="0" applyNumberFormat="1" applyFont="1" applyBorder="1" applyAlignment="1">
      <alignment vertical="center"/>
    </xf>
    <xf numFmtId="164" fontId="7" fillId="3" borderId="37" xfId="0" applyNumberFormat="1" applyFont="1" applyFill="1" applyBorder="1" applyAlignment="1">
      <alignment vertical="center"/>
    </xf>
    <xf numFmtId="164" fontId="0" fillId="0" borderId="0" xfId="0" applyNumberFormat="1"/>
    <xf numFmtId="4" fontId="7" fillId="0" borderId="33" xfId="0" applyNumberFormat="1" applyFont="1" applyBorder="1" applyAlignment="1">
      <alignment horizontal="center" vertical="center"/>
    </xf>
    <xf numFmtId="4" fontId="7" fillId="0" borderId="33" xfId="0" applyNumberFormat="1" applyFont="1" applyBorder="1" applyAlignment="1">
      <alignment vertical="center"/>
    </xf>
    <xf numFmtId="4" fontId="7" fillId="3" borderId="37" xfId="0" applyNumberFormat="1" applyFont="1" applyFill="1" applyBorder="1" applyAlignment="1">
      <alignment horizontal="center" vertical="center"/>
    </xf>
    <xf numFmtId="4" fontId="7" fillId="3" borderId="37" xfId="0" applyNumberFormat="1" applyFont="1" applyFill="1" applyBorder="1" applyAlignment="1">
      <alignment vertical="center"/>
    </xf>
    <xf numFmtId="49" fontId="0" fillId="0" borderId="1" xfId="0" applyNumberFormat="1" applyBorder="1"/>
    <xf numFmtId="0" fontId="0" fillId="3" borderId="21" xfId="0" applyFill="1" applyBorder="1" applyAlignment="1">
      <alignment vertical="center"/>
    </xf>
    <xf numFmtId="49" fontId="0" fillId="3" borderId="12" xfId="0" applyNumberFormat="1" applyFill="1" applyBorder="1" applyAlignment="1">
      <alignment vertical="center"/>
    </xf>
    <xf numFmtId="0" fontId="0" fillId="5" borderId="15" xfId="0" applyFill="1" applyBorder="1"/>
    <xf numFmtId="0" fontId="0" fillId="5" borderId="21" xfId="0" applyFill="1" applyBorder="1"/>
    <xf numFmtId="0" fontId="0" fillId="5" borderId="21" xfId="0" applyFill="1" applyBorder="1" applyAlignment="1">
      <alignment horizontal="center"/>
    </xf>
    <xf numFmtId="49" fontId="0" fillId="5" borderId="21" xfId="0" applyNumberFormat="1" applyFill="1" applyBorder="1"/>
    <xf numFmtId="0" fontId="0" fillId="5" borderId="21" xfId="0" applyFill="1" applyBorder="1" applyAlignment="1">
      <alignment wrapText="1"/>
    </xf>
    <xf numFmtId="0" fontId="16" fillId="0" borderId="0" xfId="0" applyFont="1"/>
    <xf numFmtId="165" fontId="0" fillId="0" borderId="0" xfId="0" applyNumberFormat="1" applyAlignment="1">
      <alignment vertical="top"/>
    </xf>
    <xf numFmtId="4" fontId="0" fillId="0" borderId="0" xfId="0" applyNumberFormat="1" applyAlignment="1">
      <alignment vertical="top"/>
    </xf>
    <xf numFmtId="0" fontId="8" fillId="3" borderId="15" xfId="0" applyFont="1" applyFill="1" applyBorder="1" applyAlignment="1">
      <alignment vertical="top"/>
    </xf>
    <xf numFmtId="49" fontId="8" fillId="3" borderId="12" xfId="0" applyNumberFormat="1" applyFont="1" applyFill="1" applyBorder="1" applyAlignment="1">
      <alignment vertical="top"/>
    </xf>
    <xf numFmtId="0" fontId="8" fillId="3" borderId="12" xfId="0" applyFont="1" applyFill="1" applyBorder="1" applyAlignment="1">
      <alignment horizontal="center" vertical="top"/>
    </xf>
    <xf numFmtId="0" fontId="8" fillId="3" borderId="12" xfId="0" applyFont="1" applyFill="1" applyBorder="1" applyAlignment="1">
      <alignment vertical="top"/>
    </xf>
    <xf numFmtId="0" fontId="16" fillId="0" borderId="0" xfId="0" applyFont="1" applyAlignment="1">
      <alignment vertical="top"/>
    </xf>
    <xf numFmtId="49" fontId="16" fillId="0" borderId="0" xfId="0" applyNumberFormat="1" applyFont="1" applyAlignment="1">
      <alignment vertical="top"/>
    </xf>
    <xf numFmtId="165" fontId="16" fillId="0" borderId="0" xfId="0" applyNumberFormat="1" applyFont="1" applyAlignment="1">
      <alignment vertical="top" shrinkToFit="1"/>
    </xf>
    <xf numFmtId="4" fontId="16" fillId="0" borderId="0" xfId="0" applyNumberFormat="1" applyFont="1" applyAlignment="1">
      <alignment vertical="top" shrinkToFit="1"/>
    </xf>
    <xf numFmtId="165" fontId="17" fillId="0" borderId="0" xfId="0" applyNumberFormat="1" applyFont="1" applyAlignment="1">
      <alignment horizontal="center" vertical="top" wrapText="1" shrinkToFit="1"/>
    </xf>
    <xf numFmtId="165" fontId="17" fillId="0" borderId="0" xfId="0" applyNumberFormat="1" applyFont="1" applyAlignment="1">
      <alignment vertical="top" wrapText="1" shrinkToFit="1"/>
    </xf>
    <xf numFmtId="4" fontId="8" fillId="3" borderId="0" xfId="0" applyNumberFormat="1" applyFont="1" applyFill="1" applyAlignment="1">
      <alignment vertical="top" shrinkToFit="1"/>
    </xf>
    <xf numFmtId="0" fontId="8" fillId="3" borderId="27" xfId="0" applyFont="1" applyFill="1" applyBorder="1" applyAlignment="1">
      <alignment vertical="top"/>
    </xf>
    <xf numFmtId="49" fontId="8" fillId="3" borderId="18" xfId="0" applyNumberFormat="1" applyFont="1" applyFill="1" applyBorder="1" applyAlignment="1">
      <alignment vertical="top"/>
    </xf>
    <xf numFmtId="0" fontId="8" fillId="3" borderId="18" xfId="0" applyFont="1" applyFill="1" applyBorder="1" applyAlignment="1">
      <alignment horizontal="center" vertical="top" shrinkToFit="1"/>
    </xf>
    <xf numFmtId="165" fontId="8" fillId="3" borderId="18" xfId="0" applyNumberFormat="1" applyFont="1" applyFill="1" applyBorder="1" applyAlignment="1">
      <alignment vertical="top" shrinkToFit="1"/>
    </xf>
    <xf numFmtId="4" fontId="8" fillId="3" borderId="18" xfId="0" applyNumberFormat="1" applyFont="1" applyFill="1" applyBorder="1" applyAlignment="1">
      <alignment vertical="top" shrinkToFit="1"/>
    </xf>
    <xf numFmtId="4" fontId="8" fillId="3" borderId="38" xfId="0" applyNumberFormat="1" applyFont="1" applyFill="1" applyBorder="1" applyAlignment="1">
      <alignment vertical="top" shrinkToFit="1"/>
    </xf>
    <xf numFmtId="4" fontId="8" fillId="3" borderId="22" xfId="0" applyNumberFormat="1" applyFont="1" applyFill="1" applyBorder="1" applyAlignment="1">
      <alignment vertical="top" shrinkToFit="1"/>
    </xf>
    <xf numFmtId="0" fontId="16" fillId="0" borderId="39" xfId="0" applyFont="1" applyBorder="1" applyAlignment="1">
      <alignment vertical="top"/>
    </xf>
    <xf numFmtId="49" fontId="16" fillId="0" borderId="40" xfId="0" applyNumberFormat="1" applyFont="1" applyBorder="1" applyAlignment="1">
      <alignment vertical="top"/>
    </xf>
    <xf numFmtId="0" fontId="16" fillId="0" borderId="40" xfId="0" applyFont="1" applyBorder="1" applyAlignment="1">
      <alignment horizontal="center" vertical="top" shrinkToFit="1"/>
    </xf>
    <xf numFmtId="165" fontId="16" fillId="0" borderId="40" xfId="0" applyNumberFormat="1" applyFont="1" applyBorder="1" applyAlignment="1">
      <alignment vertical="top" shrinkToFit="1"/>
    </xf>
    <xf numFmtId="4" fontId="16" fillId="4" borderId="40" xfId="0" applyNumberFormat="1" applyFont="1" applyFill="1" applyBorder="1" applyAlignment="1" applyProtection="1">
      <alignment vertical="top" shrinkToFit="1"/>
      <protection locked="0"/>
    </xf>
    <xf numFmtId="4" fontId="16" fillId="0" borderId="40" xfId="0" applyNumberFormat="1" applyFont="1" applyBorder="1" applyAlignment="1">
      <alignment vertical="top" shrinkToFit="1"/>
    </xf>
    <xf numFmtId="4" fontId="16" fillId="0" borderId="41" xfId="0" applyNumberFormat="1" applyFont="1" applyBorder="1" applyAlignment="1">
      <alignment vertical="top" shrinkToFit="1"/>
    </xf>
    <xf numFmtId="0" fontId="19" fillId="0" borderId="0" xfId="0" applyFont="1" applyAlignment="1">
      <alignment wrapText="1"/>
    </xf>
    <xf numFmtId="0" fontId="16" fillId="0" borderId="42" xfId="0" applyFont="1" applyBorder="1" applyAlignment="1">
      <alignment vertical="top"/>
    </xf>
    <xf numFmtId="49" fontId="16" fillId="0" borderId="43" xfId="0" applyNumberFormat="1" applyFont="1" applyBorder="1" applyAlignment="1">
      <alignment vertical="top"/>
    </xf>
    <xf numFmtId="0" fontId="16" fillId="0" borderId="43" xfId="0" applyFont="1" applyBorder="1" applyAlignment="1">
      <alignment horizontal="center" vertical="top" shrinkToFit="1"/>
    </xf>
    <xf numFmtId="165" fontId="16" fillId="0" borderId="43" xfId="0" applyNumberFormat="1" applyFont="1" applyBorder="1" applyAlignment="1">
      <alignment vertical="top" shrinkToFit="1"/>
    </xf>
    <xf numFmtId="4" fontId="16" fillId="4" borderId="43" xfId="0" applyNumberFormat="1" applyFont="1" applyFill="1" applyBorder="1" applyAlignment="1" applyProtection="1">
      <alignment vertical="top" shrinkToFit="1"/>
      <protection locked="0"/>
    </xf>
    <xf numFmtId="4" fontId="16" fillId="0" borderId="43" xfId="0" applyNumberFormat="1" applyFont="1" applyBorder="1" applyAlignment="1">
      <alignment vertical="top" shrinkToFit="1"/>
    </xf>
    <xf numFmtId="4" fontId="16" fillId="0" borderId="44" xfId="0" applyNumberFormat="1" applyFont="1" applyBorder="1" applyAlignment="1">
      <alignment vertical="top" shrinkToFit="1"/>
    </xf>
    <xf numFmtId="49" fontId="8" fillId="3" borderId="18" xfId="0" applyNumberFormat="1" applyFont="1" applyFill="1" applyBorder="1" applyAlignment="1">
      <alignment horizontal="left" vertical="top" wrapText="1"/>
    </xf>
    <xf numFmtId="49" fontId="16" fillId="0" borderId="40" xfId="0" applyNumberFormat="1" applyFont="1" applyBorder="1" applyAlignment="1">
      <alignment horizontal="left" vertical="top" wrapText="1"/>
    </xf>
    <xf numFmtId="165" fontId="17" fillId="0" borderId="0" xfId="0" quotePrefix="1" applyNumberFormat="1" applyFont="1" applyAlignment="1">
      <alignment horizontal="left" vertical="top" wrapText="1"/>
    </xf>
    <xf numFmtId="49" fontId="16" fillId="0" borderId="43" xfId="0" applyNumberFormat="1" applyFont="1" applyBorder="1" applyAlignment="1">
      <alignment horizontal="left" vertical="top" wrapText="1"/>
    </xf>
    <xf numFmtId="49" fontId="0" fillId="0" borderId="0" xfId="0" applyNumberFormat="1" applyAlignment="1">
      <alignment horizontal="left" vertical="top" wrapText="1"/>
    </xf>
    <xf numFmtId="49" fontId="8" fillId="3" borderId="12" xfId="0" applyNumberFormat="1" applyFont="1" applyFill="1" applyBorder="1" applyAlignment="1">
      <alignment horizontal="left" vertical="top" wrapText="1"/>
    </xf>
    <xf numFmtId="49" fontId="0" fillId="0" borderId="0" xfId="0" applyNumberFormat="1" applyAlignment="1">
      <alignment horizontal="left" wrapText="1"/>
    </xf>
    <xf numFmtId="0" fontId="3" fillId="2" borderId="0" xfId="0" applyFont="1" applyFill="1" applyAlignment="1">
      <alignment horizontal="left" wrapText="1"/>
    </xf>
    <xf numFmtId="49" fontId="7" fillId="0" borderId="31" xfId="0" applyNumberFormat="1" applyFont="1" applyBorder="1" applyAlignment="1">
      <alignment vertical="center" wrapText="1"/>
    </xf>
    <xf numFmtId="49" fontId="7" fillId="0" borderId="32" xfId="0" applyNumberFormat="1" applyFont="1" applyBorder="1" applyAlignment="1">
      <alignment vertical="center" wrapText="1"/>
    </xf>
    <xf numFmtId="4" fontId="0" fillId="0" borderId="32" xfId="0" applyNumberFormat="1" applyBorder="1" applyAlignment="1">
      <alignment vertical="center" wrapText="1"/>
    </xf>
    <xf numFmtId="4" fontId="0" fillId="3" borderId="34" xfId="0" applyNumberFormat="1" applyFill="1" applyBorder="1" applyAlignment="1">
      <alignment vertical="center"/>
    </xf>
    <xf numFmtId="4" fontId="0" fillId="3" borderId="35" xfId="0" applyNumberFormat="1" applyFill="1" applyBorder="1" applyAlignment="1">
      <alignment vertical="center"/>
    </xf>
    <xf numFmtId="4" fontId="0" fillId="3" borderId="36" xfId="0" applyNumberFormat="1" applyFill="1" applyBorder="1" applyAlignment="1">
      <alignment vertical="center"/>
    </xf>
    <xf numFmtId="4" fontId="8" fillId="0" borderId="32" xfId="0" applyNumberFormat="1" applyFont="1" applyBorder="1" applyAlignment="1">
      <alignment vertical="center" wrapText="1"/>
    </xf>
    <xf numFmtId="0" fontId="0" fillId="0" borderId="18" xfId="0" applyBorder="1" applyAlignment="1">
      <alignment horizontal="center" wrapText="1"/>
    </xf>
    <xf numFmtId="4" fontId="11" fillId="0" borderId="15" xfId="0" applyNumberFormat="1" applyFont="1" applyBorder="1" applyAlignment="1">
      <alignment horizontal="right" vertical="center"/>
    </xf>
    <xf numFmtId="4" fontId="11" fillId="0" borderId="12" xfId="0" applyNumberFormat="1" applyFont="1" applyBorder="1" applyAlignment="1">
      <alignment horizontal="right" vertical="center"/>
    </xf>
    <xf numFmtId="4" fontId="11" fillId="0" borderId="15" xfId="0" applyNumberFormat="1" applyFont="1" applyBorder="1" applyAlignment="1">
      <alignment vertical="center"/>
    </xf>
    <xf numFmtId="4" fontId="11" fillId="0" borderId="12" xfId="0" applyNumberFormat="1" applyFont="1" applyBorder="1" applyAlignment="1">
      <alignment vertical="center"/>
    </xf>
    <xf numFmtId="4" fontId="13" fillId="0" borderId="15" xfId="0" applyNumberFormat="1" applyFont="1" applyBorder="1" applyAlignment="1">
      <alignment horizontal="right" vertical="center" indent="1"/>
    </xf>
    <xf numFmtId="4" fontId="13" fillId="0" borderId="22" xfId="0" applyNumberFormat="1" applyFont="1" applyBorder="1" applyAlignment="1">
      <alignment horizontal="right" vertical="center" indent="1"/>
    </xf>
    <xf numFmtId="4" fontId="13" fillId="0" borderId="16" xfId="0" applyNumberFormat="1" applyFont="1" applyBorder="1" applyAlignment="1">
      <alignment horizontal="right" vertical="center" indent="1"/>
    </xf>
    <xf numFmtId="4" fontId="11" fillId="0" borderId="15" xfId="0" applyNumberFormat="1" applyFont="1" applyBorder="1" applyAlignment="1">
      <alignment horizontal="right" vertical="center" indent="1"/>
    </xf>
    <xf numFmtId="4" fontId="11" fillId="0" borderId="16" xfId="0" applyNumberFormat="1" applyFont="1" applyBorder="1" applyAlignment="1">
      <alignment horizontal="right" vertical="center" indent="1"/>
    </xf>
    <xf numFmtId="4" fontId="12" fillId="3" borderId="7" xfId="0" applyNumberFormat="1" applyFont="1" applyFill="1" applyBorder="1" applyAlignment="1">
      <alignment horizontal="right" vertical="center"/>
    </xf>
    <xf numFmtId="2" fontId="12" fillId="3" borderId="7" xfId="0" applyNumberFormat="1" applyFont="1" applyFill="1" applyBorder="1" applyAlignment="1">
      <alignment horizontal="right" vertical="center"/>
    </xf>
    <xf numFmtId="0" fontId="8" fillId="0" borderId="6" xfId="0" applyFont="1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8" fillId="4" borderId="0" xfId="0" applyFont="1" applyFill="1" applyAlignment="1" applyProtection="1">
      <alignment horizontal="left" vertical="center"/>
      <protection locked="0"/>
    </xf>
    <xf numFmtId="0" fontId="8" fillId="3" borderId="6" xfId="0" applyFont="1" applyFill="1" applyBorder="1" applyAlignment="1">
      <alignment horizontal="left" vertical="center" wrapText="1"/>
    </xf>
    <xf numFmtId="0" fontId="8" fillId="3" borderId="8" xfId="0" applyFont="1" applyFill="1" applyBorder="1" applyAlignment="1">
      <alignment horizontal="left" vertical="center" wrapText="1"/>
    </xf>
    <xf numFmtId="0" fontId="8" fillId="4" borderId="6" xfId="0" applyFont="1" applyFill="1" applyBorder="1" applyAlignment="1" applyProtection="1">
      <alignment horizontal="left" vertical="center"/>
      <protection locked="0"/>
    </xf>
    <xf numFmtId="0" fontId="0" fillId="4" borderId="6" xfId="0" applyFill="1" applyBorder="1" applyAlignment="1" applyProtection="1">
      <alignment horizontal="left" vertical="center"/>
      <protection locked="0"/>
    </xf>
    <xf numFmtId="49" fontId="8" fillId="0" borderId="18" xfId="0" applyNumberFormat="1" applyFont="1" applyBorder="1" applyAlignment="1">
      <alignment horizontal="left" vertical="center" wrapText="1"/>
    </xf>
    <xf numFmtId="0" fontId="0" fillId="0" borderId="18" xfId="0" applyBorder="1" applyAlignment="1">
      <alignment vertical="center" wrapText="1"/>
    </xf>
    <xf numFmtId="49" fontId="8" fillId="0" borderId="0" xfId="0" applyNumberFormat="1" applyFont="1" applyAlignment="1">
      <alignment horizontal="left" vertical="center" wrapText="1"/>
    </xf>
    <xf numFmtId="0" fontId="0" fillId="0" borderId="0" xfId="0" applyAlignment="1">
      <alignment vertical="center" wrapText="1"/>
    </xf>
    <xf numFmtId="49" fontId="8" fillId="0" borderId="6" xfId="0" applyNumberFormat="1" applyFont="1" applyBorder="1" applyAlignment="1">
      <alignment vertical="center" wrapText="1"/>
    </xf>
    <xf numFmtId="0" fontId="0" fillId="0" borderId="6" xfId="0" applyBorder="1" applyAlignment="1">
      <alignment vertical="center" wrapText="1"/>
    </xf>
    <xf numFmtId="0" fontId="2" fillId="0" borderId="23" xfId="0" applyFont="1" applyBorder="1" applyAlignment="1">
      <alignment horizontal="center" vertical="center"/>
    </xf>
    <xf numFmtId="0" fontId="2" fillId="0" borderId="24" xfId="0" applyFont="1" applyBorder="1" applyAlignment="1">
      <alignment horizontal="center" vertical="center"/>
    </xf>
    <xf numFmtId="0" fontId="2" fillId="0" borderId="25" xfId="0" applyFont="1" applyBorder="1" applyAlignment="1">
      <alignment horizontal="center" vertical="center"/>
    </xf>
    <xf numFmtId="4" fontId="11" fillId="0" borderId="10" xfId="0" applyNumberFormat="1" applyFont="1" applyBorder="1" applyAlignment="1">
      <alignment horizontal="right" vertical="center"/>
    </xf>
    <xf numFmtId="4" fontId="11" fillId="0" borderId="6" xfId="0" applyNumberFormat="1" applyFont="1" applyBorder="1" applyAlignment="1">
      <alignment horizontal="right" vertical="center"/>
    </xf>
    <xf numFmtId="4" fontId="11" fillId="0" borderId="18" xfId="0" applyNumberFormat="1" applyFont="1" applyBorder="1" applyAlignment="1">
      <alignment horizontal="right" vertical="center"/>
    </xf>
    <xf numFmtId="49" fontId="6" fillId="3" borderId="18" xfId="0" applyNumberFormat="1" applyFont="1" applyFill="1" applyBorder="1" applyAlignment="1">
      <alignment horizontal="left" vertical="center" wrapText="1"/>
    </xf>
    <xf numFmtId="0" fontId="0" fillId="3" borderId="18" xfId="0" applyFill="1" applyBorder="1" applyAlignment="1">
      <alignment wrapText="1"/>
    </xf>
    <xf numFmtId="0" fontId="0" fillId="3" borderId="19" xfId="0" applyFill="1" applyBorder="1" applyAlignment="1">
      <alignment wrapText="1"/>
    </xf>
    <xf numFmtId="0" fontId="8" fillId="3" borderId="0" xfId="0" applyFont="1" applyFill="1" applyAlignment="1">
      <alignment horizontal="left" vertical="center" wrapText="1"/>
    </xf>
    <xf numFmtId="0" fontId="0" fillId="3" borderId="0" xfId="0" applyFill="1" applyAlignment="1">
      <alignment wrapText="1"/>
    </xf>
    <xf numFmtId="0" fontId="0" fillId="3" borderId="2" xfId="0" applyFill="1" applyBorder="1" applyAlignment="1">
      <alignment wrapText="1"/>
    </xf>
    <xf numFmtId="1" fontId="0" fillId="0" borderId="6" xfId="0" applyNumberFormat="1" applyBorder="1" applyAlignment="1">
      <alignment horizontal="right" indent="1"/>
    </xf>
    <xf numFmtId="0" fontId="8" fillId="4" borderId="18" xfId="0" applyFont="1" applyFill="1" applyBorder="1" applyAlignment="1" applyProtection="1">
      <alignment horizontal="left" vertical="center"/>
      <protection locked="0"/>
    </xf>
    <xf numFmtId="0" fontId="0" fillId="0" borderId="6" xfId="0" applyBorder="1" applyAlignment="1">
      <alignment horizontal="right" indent="1"/>
    </xf>
    <xf numFmtId="0" fontId="0" fillId="0" borderId="8" xfId="0" applyBorder="1" applyAlignment="1">
      <alignment horizontal="right" indent="1"/>
    </xf>
    <xf numFmtId="4" fontId="11" fillId="0" borderId="22" xfId="0" applyNumberFormat="1" applyFont="1" applyBorder="1" applyAlignment="1">
      <alignment horizontal="right" vertical="center" indent="1"/>
    </xf>
    <xf numFmtId="0" fontId="6" fillId="0" borderId="0" xfId="0" applyFont="1" applyAlignment="1">
      <alignment horizontal="center" vertical="top"/>
    </xf>
    <xf numFmtId="0" fontId="6" fillId="0" borderId="0" xfId="0" applyFont="1" applyAlignment="1">
      <alignment horizontal="center" vertical="top" wrapText="1"/>
    </xf>
    <xf numFmtId="49" fontId="0" fillId="0" borderId="12" xfId="0" applyNumberFormat="1" applyBorder="1" applyAlignment="1">
      <alignment vertical="center" shrinkToFit="1"/>
    </xf>
    <xf numFmtId="49" fontId="0" fillId="0" borderId="22" xfId="0" applyNumberFormat="1" applyBorder="1" applyAlignment="1">
      <alignment vertical="center" shrinkToFit="1"/>
    </xf>
    <xf numFmtId="0" fontId="16" fillId="0" borderId="18" xfId="0" applyFont="1" applyBorder="1" applyAlignment="1">
      <alignment horizontal="left" vertical="top" wrapText="1"/>
    </xf>
    <xf numFmtId="0" fontId="16" fillId="0" borderId="18" xfId="0" applyFont="1" applyBorder="1" applyAlignment="1">
      <alignment vertical="top" wrapText="1"/>
    </xf>
    <xf numFmtId="0" fontId="18" fillId="0" borderId="18" xfId="0" applyFont="1" applyBorder="1" applyAlignment="1">
      <alignment horizontal="left" vertical="top" wrapText="1"/>
    </xf>
    <xf numFmtId="0" fontId="18" fillId="0" borderId="18" xfId="0" applyFont="1" applyBorder="1" applyAlignment="1">
      <alignment vertical="top" wrapText="1"/>
    </xf>
    <xf numFmtId="0" fontId="18" fillId="0" borderId="0" xfId="0" applyFont="1" applyAlignment="1">
      <alignment horizontal="left" vertical="top" wrapText="1"/>
    </xf>
    <xf numFmtId="0" fontId="18" fillId="0" borderId="0" xfId="0" applyFont="1" applyAlignment="1">
      <alignment vertical="top" wrapText="1"/>
    </xf>
    <xf numFmtId="0" fontId="6" fillId="0" borderId="0" xfId="0" applyFont="1" applyAlignment="1">
      <alignment horizontal="center"/>
    </xf>
    <xf numFmtId="49" fontId="0" fillId="0" borderId="12" xfId="0" applyNumberFormat="1" applyBorder="1" applyAlignment="1">
      <alignment vertical="center"/>
    </xf>
    <xf numFmtId="0" fontId="0" fillId="0" borderId="12" xfId="0" applyBorder="1" applyAlignment="1">
      <alignment vertical="center"/>
    </xf>
    <xf numFmtId="0" fontId="0" fillId="0" borderId="22" xfId="0" applyBorder="1" applyAlignment="1">
      <alignment vertical="center"/>
    </xf>
    <xf numFmtId="49" fontId="0" fillId="3" borderId="12" xfId="0" applyNumberFormat="1" applyFill="1" applyBorder="1" applyAlignment="1">
      <alignment vertical="center"/>
    </xf>
    <xf numFmtId="0" fontId="0" fillId="3" borderId="12" xfId="0" applyFill="1" applyBorder="1" applyAlignment="1">
      <alignment vertical="center"/>
    </xf>
    <xf numFmtId="0" fontId="0" fillId="3" borderId="22" xfId="0" applyFill="1" applyBorder="1" applyAlignment="1">
      <alignment vertical="center"/>
    </xf>
    <xf numFmtId="0" fontId="16" fillId="6" borderId="39" xfId="0" applyFont="1" applyFill="1" applyBorder="1" applyAlignment="1">
      <alignment vertical="top"/>
    </xf>
    <xf numFmtId="49" fontId="16" fillId="6" borderId="40" xfId="0" applyNumberFormat="1" applyFont="1" applyFill="1" applyBorder="1" applyAlignment="1">
      <alignment vertical="top"/>
    </xf>
    <xf numFmtId="49" fontId="16" fillId="6" borderId="40" xfId="0" applyNumberFormat="1" applyFont="1" applyFill="1" applyBorder="1" applyAlignment="1">
      <alignment horizontal="left" vertical="top" wrapText="1"/>
    </xf>
    <xf numFmtId="0" fontId="16" fillId="6" borderId="42" xfId="0" applyFont="1" applyFill="1" applyBorder="1" applyAlignment="1">
      <alignment vertical="top"/>
    </xf>
    <xf numFmtId="49" fontId="16" fillId="6" borderId="43" xfId="0" applyNumberFormat="1" applyFont="1" applyFill="1" applyBorder="1" applyAlignment="1">
      <alignment vertical="top"/>
    </xf>
    <xf numFmtId="49" fontId="16" fillId="6" borderId="43" xfId="0" applyNumberFormat="1" applyFont="1" applyFill="1" applyBorder="1" applyAlignment="1">
      <alignment horizontal="left" vertical="top" wrapText="1"/>
    </xf>
  </cellXfs>
  <cellStyles count="2">
    <cellStyle name="Normální" xfId="0" builtinId="0"/>
    <cellStyle name="normální 2" xfId="1" xr:uid="{00000000-0005-0000-0000-000001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BUILDpowerS\Templates\Rozpocty\Sablona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Krycí list"/>
      <sheetName val="Rekapitulace"/>
      <sheetName val="VzorPolozky"/>
    </sheetNames>
    <sheetDataSet>
      <sheetData sheetId="0"/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mments" Target="../comments8.xml"/><Relationship Id="rId2" Type="http://schemas.openxmlformats.org/officeDocument/2006/relationships/vmlDrawing" Target="../drawings/vmlDrawing8.vml"/><Relationship Id="rId1" Type="http://schemas.openxmlformats.org/officeDocument/2006/relationships/printerSettings" Target="../printerSettings/printerSettings12.bin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comments" Target="../comments9.xml"/><Relationship Id="rId2" Type="http://schemas.openxmlformats.org/officeDocument/2006/relationships/vmlDrawing" Target="../drawings/vmlDrawing9.vml"/><Relationship Id="rId1" Type="http://schemas.openxmlformats.org/officeDocument/2006/relationships/printerSettings" Target="../printerSettings/printerSettings13.bin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0.xml"/><Relationship Id="rId2" Type="http://schemas.openxmlformats.org/officeDocument/2006/relationships/vmlDrawing" Target="../drawings/vmlDrawing10.vml"/><Relationship Id="rId1" Type="http://schemas.openxmlformats.org/officeDocument/2006/relationships/printerSettings" Target="../printerSettings/printerSettings14.bin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1.xml"/><Relationship Id="rId2" Type="http://schemas.openxmlformats.org/officeDocument/2006/relationships/vmlDrawing" Target="../drawings/vmlDrawing11.vml"/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printerSettings" Target="../printerSettings/printerSettings3.bin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printerSettings" Target="../printerSettings/printerSettings4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6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7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8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9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10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mments" Target="../comments7.xml"/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1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List1"/>
  <dimension ref="A1:G2"/>
  <sheetViews>
    <sheetView workbookViewId="0">
      <selection activeCell="A2" sqref="A2:G2"/>
    </sheetView>
  </sheetViews>
  <sheetFormatPr defaultRowHeight="12.75" x14ac:dyDescent="0.2"/>
  <sheetData>
    <row r="1" spans="1:7" x14ac:dyDescent="0.2">
      <c r="A1" s="21" t="s">
        <v>38</v>
      </c>
    </row>
    <row r="2" spans="1:7" ht="57.75" customHeight="1" x14ac:dyDescent="0.2">
      <c r="A2" s="191" t="s">
        <v>39</v>
      </c>
      <c r="B2" s="191"/>
      <c r="C2" s="191"/>
      <c r="D2" s="191"/>
      <c r="E2" s="191"/>
      <c r="F2" s="191"/>
      <c r="G2" s="191"/>
    </row>
  </sheetData>
  <sheetProtection algorithmName="SHA-512" hashValue="Mgu8r9lX3GyMHve+KAPCP7Gb/LnM1pHjK2sOyrV2mp2sYtf9M+AeFf2VIbm+SX7tJVpCPSwamLUDSFd0p1zDsg==" saltValue="xco2XHxvwx/OatkajNmV7A==" spinCount="100000" sheet="1" formatRows="0"/>
  <mergeCells count="1">
    <mergeCell ref="A2:G2"/>
  </mergeCells>
  <pageMargins left="0.7" right="0.7" top="0.78740157499999996" bottom="0.78740157499999996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2B321F-4F0E-4F87-B9B9-5444C7934196}">
  <sheetPr>
    <outlinePr summaryBelow="0"/>
  </sheetPr>
  <dimension ref="A1:BH5000"/>
  <sheetViews>
    <sheetView workbookViewId="0">
      <pane ySplit="7" topLeftCell="A8" activePane="bottomLeft" state="frozen"/>
      <selection pane="bottomLeft" activeCell="A145" sqref="A145:C145"/>
    </sheetView>
  </sheetViews>
  <sheetFormatPr defaultRowHeight="12.75" outlineLevelRow="3" x14ac:dyDescent="0.2"/>
  <cols>
    <col min="1" max="1" width="3.42578125" customWidth="1"/>
    <col min="2" max="2" width="12.5703125" style="122" customWidth="1"/>
    <col min="3" max="3" width="63.28515625" style="122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7" width="0" hidden="1" customWidth="1"/>
    <col min="18" max="18" width="6.85546875" customWidth="1"/>
    <col min="20" max="25" width="0" hidden="1" customWidth="1"/>
    <col min="29" max="29" width="0" hidden="1" customWidth="1"/>
    <col min="31" max="41" width="0" hidden="1" customWidth="1"/>
    <col min="53" max="53" width="98.7109375" customWidth="1"/>
  </cols>
  <sheetData>
    <row r="1" spans="1:60" ht="15.75" customHeight="1" x14ac:dyDescent="0.25">
      <c r="A1" s="253" t="s">
        <v>162</v>
      </c>
      <c r="B1" s="253"/>
      <c r="C1" s="253"/>
      <c r="D1" s="253"/>
      <c r="E1" s="253"/>
      <c r="F1" s="253"/>
      <c r="G1" s="253"/>
      <c r="AG1" t="s">
        <v>163</v>
      </c>
    </row>
    <row r="2" spans="1:60" ht="24.95" customHeight="1" x14ac:dyDescent="0.2">
      <c r="A2" s="50" t="s">
        <v>7</v>
      </c>
      <c r="B2" s="49" t="s">
        <v>43</v>
      </c>
      <c r="C2" s="254" t="s">
        <v>44</v>
      </c>
      <c r="D2" s="255"/>
      <c r="E2" s="255"/>
      <c r="F2" s="255"/>
      <c r="G2" s="256"/>
      <c r="AG2" t="s">
        <v>164</v>
      </c>
    </row>
    <row r="3" spans="1:60" ht="24.95" customHeight="1" x14ac:dyDescent="0.2">
      <c r="A3" s="50" t="s">
        <v>8</v>
      </c>
      <c r="B3" s="49" t="s">
        <v>71</v>
      </c>
      <c r="C3" s="254" t="s">
        <v>72</v>
      </c>
      <c r="D3" s="255"/>
      <c r="E3" s="255"/>
      <c r="F3" s="255"/>
      <c r="G3" s="256"/>
      <c r="AC3" s="122" t="s">
        <v>164</v>
      </c>
      <c r="AG3" t="s">
        <v>165</v>
      </c>
    </row>
    <row r="4" spans="1:60" ht="24.95" customHeight="1" x14ac:dyDescent="0.2">
      <c r="A4" s="141" t="s">
        <v>9</v>
      </c>
      <c r="B4" s="142" t="s">
        <v>73</v>
      </c>
      <c r="C4" s="257" t="s">
        <v>74</v>
      </c>
      <c r="D4" s="258"/>
      <c r="E4" s="258"/>
      <c r="F4" s="258"/>
      <c r="G4" s="259"/>
      <c r="AG4" t="s">
        <v>166</v>
      </c>
    </row>
    <row r="5" spans="1:60" x14ac:dyDescent="0.2">
      <c r="D5" s="10"/>
    </row>
    <row r="6" spans="1:60" ht="38.25" x14ac:dyDescent="0.2">
      <c r="A6" s="144" t="s">
        <v>167</v>
      </c>
      <c r="B6" s="146" t="s">
        <v>168</v>
      </c>
      <c r="C6" s="146" t="s">
        <v>169</v>
      </c>
      <c r="D6" s="145" t="s">
        <v>170</v>
      </c>
      <c r="E6" s="144" t="s">
        <v>171</v>
      </c>
      <c r="F6" s="143" t="s">
        <v>172</v>
      </c>
      <c r="G6" s="144" t="s">
        <v>29</v>
      </c>
      <c r="H6" s="147" t="s">
        <v>30</v>
      </c>
      <c r="I6" s="147" t="s">
        <v>173</v>
      </c>
      <c r="J6" s="147" t="s">
        <v>31</v>
      </c>
      <c r="K6" s="147" t="s">
        <v>174</v>
      </c>
      <c r="L6" s="147" t="s">
        <v>175</v>
      </c>
      <c r="M6" s="147" t="s">
        <v>176</v>
      </c>
      <c r="N6" s="147" t="s">
        <v>177</v>
      </c>
      <c r="O6" s="147" t="s">
        <v>178</v>
      </c>
      <c r="P6" s="147" t="s">
        <v>179</v>
      </c>
      <c r="Q6" s="147" t="s">
        <v>180</v>
      </c>
      <c r="R6" s="147" t="s">
        <v>181</v>
      </c>
      <c r="S6" s="147" t="s">
        <v>182</v>
      </c>
      <c r="T6" s="147" t="s">
        <v>183</v>
      </c>
      <c r="U6" s="147" t="s">
        <v>184</v>
      </c>
      <c r="V6" s="147" t="s">
        <v>185</v>
      </c>
      <c r="W6" s="147" t="s">
        <v>186</v>
      </c>
      <c r="X6" s="147" t="s">
        <v>187</v>
      </c>
      <c r="Y6" s="147" t="s">
        <v>188</v>
      </c>
    </row>
    <row r="7" spans="1:60" hidden="1" x14ac:dyDescent="0.2">
      <c r="A7" s="3"/>
      <c r="B7" s="4"/>
      <c r="C7" s="4"/>
      <c r="D7" s="6"/>
      <c r="E7" s="149"/>
      <c r="F7" s="150"/>
      <c r="G7" s="150"/>
      <c r="H7" s="150"/>
      <c r="I7" s="150"/>
      <c r="J7" s="150"/>
      <c r="K7" s="150"/>
      <c r="L7" s="150"/>
      <c r="M7" s="150"/>
      <c r="N7" s="149"/>
      <c r="O7" s="149"/>
      <c r="P7" s="149"/>
      <c r="Q7" s="149"/>
      <c r="R7" s="150"/>
      <c r="S7" s="150"/>
      <c r="T7" s="150"/>
      <c r="U7" s="150"/>
      <c r="V7" s="150"/>
      <c r="W7" s="150"/>
      <c r="X7" s="150"/>
      <c r="Y7" s="150"/>
    </row>
    <row r="8" spans="1:60" x14ac:dyDescent="0.2">
      <c r="A8" s="162" t="s">
        <v>189</v>
      </c>
      <c r="B8" s="163" t="s">
        <v>108</v>
      </c>
      <c r="C8" s="184" t="s">
        <v>109</v>
      </c>
      <c r="D8" s="164"/>
      <c r="E8" s="165"/>
      <c r="F8" s="166"/>
      <c r="G8" s="166">
        <f>SUMIF(AG9:AG87,"&lt;&gt;NOR",G9:G87)</f>
        <v>0</v>
      </c>
      <c r="H8" s="166"/>
      <c r="I8" s="166">
        <f>SUM(I9:I87)</f>
        <v>0</v>
      </c>
      <c r="J8" s="166"/>
      <c r="K8" s="166">
        <f>SUM(K9:K87)</f>
        <v>0</v>
      </c>
      <c r="L8" s="166"/>
      <c r="M8" s="166">
        <f>SUM(M9:M87)</f>
        <v>0</v>
      </c>
      <c r="N8" s="165"/>
      <c r="O8" s="165">
        <f>SUM(O9:O87)</f>
        <v>116.25</v>
      </c>
      <c r="P8" s="165"/>
      <c r="Q8" s="165">
        <f>SUM(Q9:Q87)</f>
        <v>71.97</v>
      </c>
      <c r="R8" s="166"/>
      <c r="S8" s="166"/>
      <c r="T8" s="167"/>
      <c r="U8" s="161"/>
      <c r="V8" s="161">
        <f>SUM(V9:V87)</f>
        <v>5873.4600000000019</v>
      </c>
      <c r="W8" s="161"/>
      <c r="X8" s="161"/>
      <c r="Y8" s="161"/>
      <c r="AG8" t="s">
        <v>190</v>
      </c>
    </row>
    <row r="9" spans="1:60" ht="22.5" outlineLevel="1" x14ac:dyDescent="0.2">
      <c r="A9" s="169">
        <v>1</v>
      </c>
      <c r="B9" s="170" t="s">
        <v>597</v>
      </c>
      <c r="C9" s="185" t="s">
        <v>598</v>
      </c>
      <c r="D9" s="171" t="s">
        <v>206</v>
      </c>
      <c r="E9" s="172">
        <v>58.14</v>
      </c>
      <c r="F9" s="173"/>
      <c r="G9" s="174">
        <f>ROUND(E9*F9,2)</f>
        <v>0</v>
      </c>
      <c r="H9" s="173"/>
      <c r="I9" s="174">
        <f>ROUND(E9*H9,2)</f>
        <v>0</v>
      </c>
      <c r="J9" s="173"/>
      <c r="K9" s="174">
        <f>ROUND(E9*J9,2)</f>
        <v>0</v>
      </c>
      <c r="L9" s="174">
        <v>21</v>
      </c>
      <c r="M9" s="174">
        <f>G9*(1+L9/100)</f>
        <v>0</v>
      </c>
      <c r="N9" s="172">
        <v>0</v>
      </c>
      <c r="O9" s="172">
        <f>ROUND(E9*N9,2)</f>
        <v>0</v>
      </c>
      <c r="P9" s="172">
        <v>0.13800000000000001</v>
      </c>
      <c r="Q9" s="172">
        <f>ROUND(E9*P9,2)</f>
        <v>8.02</v>
      </c>
      <c r="R9" s="174" t="s">
        <v>279</v>
      </c>
      <c r="S9" s="174" t="s">
        <v>195</v>
      </c>
      <c r="T9" s="175" t="s">
        <v>195</v>
      </c>
      <c r="U9" s="158">
        <v>0.16</v>
      </c>
      <c r="V9" s="158">
        <f>ROUND(E9*U9,2)</f>
        <v>9.3000000000000007</v>
      </c>
      <c r="W9" s="158"/>
      <c r="X9" s="158" t="s">
        <v>197</v>
      </c>
      <c r="Y9" s="158" t="s">
        <v>198</v>
      </c>
      <c r="Z9" s="148"/>
      <c r="AA9" s="148"/>
      <c r="AB9" s="148"/>
      <c r="AC9" s="148"/>
      <c r="AD9" s="148"/>
      <c r="AE9" s="148"/>
      <c r="AF9" s="148"/>
      <c r="AG9" s="148" t="s">
        <v>199</v>
      </c>
      <c r="AH9" s="148"/>
      <c r="AI9" s="148"/>
      <c r="AJ9" s="148"/>
      <c r="AK9" s="148"/>
      <c r="AL9" s="148"/>
      <c r="AM9" s="148"/>
      <c r="AN9" s="148"/>
      <c r="AO9" s="148"/>
      <c r="AP9" s="148"/>
      <c r="AQ9" s="148"/>
      <c r="AR9" s="148"/>
      <c r="AS9" s="148"/>
      <c r="AT9" s="148"/>
      <c r="AU9" s="148"/>
      <c r="AV9" s="148"/>
      <c r="AW9" s="148"/>
      <c r="AX9" s="148"/>
      <c r="AY9" s="148"/>
      <c r="AZ9" s="148"/>
      <c r="BA9" s="148"/>
      <c r="BB9" s="148"/>
      <c r="BC9" s="148"/>
      <c r="BD9" s="148"/>
      <c r="BE9" s="148"/>
      <c r="BF9" s="148"/>
      <c r="BG9" s="148"/>
      <c r="BH9" s="148"/>
    </row>
    <row r="10" spans="1:60" outlineLevel="2" x14ac:dyDescent="0.2">
      <c r="A10" s="155"/>
      <c r="B10" s="156"/>
      <c r="C10" s="247" t="s">
        <v>599</v>
      </c>
      <c r="D10" s="248"/>
      <c r="E10" s="248"/>
      <c r="F10" s="248"/>
      <c r="G10" s="248"/>
      <c r="H10" s="158"/>
      <c r="I10" s="158"/>
      <c r="J10" s="158"/>
      <c r="K10" s="158"/>
      <c r="L10" s="158"/>
      <c r="M10" s="158"/>
      <c r="N10" s="157"/>
      <c r="O10" s="157"/>
      <c r="P10" s="157"/>
      <c r="Q10" s="157"/>
      <c r="R10" s="158"/>
      <c r="S10" s="158"/>
      <c r="T10" s="158"/>
      <c r="U10" s="158"/>
      <c r="V10" s="158"/>
      <c r="W10" s="158"/>
      <c r="X10" s="158"/>
      <c r="Y10" s="158"/>
      <c r="Z10" s="148"/>
      <c r="AA10" s="148"/>
      <c r="AB10" s="148"/>
      <c r="AC10" s="148"/>
      <c r="AD10" s="148"/>
      <c r="AE10" s="148"/>
      <c r="AF10" s="148"/>
      <c r="AG10" s="148" t="s">
        <v>201</v>
      </c>
      <c r="AH10" s="148"/>
      <c r="AI10" s="148"/>
      <c r="AJ10" s="148"/>
      <c r="AK10" s="148"/>
      <c r="AL10" s="148"/>
      <c r="AM10" s="148"/>
      <c r="AN10" s="148"/>
      <c r="AO10" s="148"/>
      <c r="AP10" s="148"/>
      <c r="AQ10" s="148"/>
      <c r="AR10" s="148"/>
      <c r="AS10" s="148"/>
      <c r="AT10" s="148"/>
      <c r="AU10" s="148"/>
      <c r="AV10" s="148"/>
      <c r="AW10" s="148"/>
      <c r="AX10" s="148"/>
      <c r="AY10" s="148"/>
      <c r="AZ10" s="148"/>
      <c r="BA10" s="148"/>
      <c r="BB10" s="148"/>
      <c r="BC10" s="148"/>
      <c r="BD10" s="148"/>
      <c r="BE10" s="148"/>
      <c r="BF10" s="148"/>
      <c r="BG10" s="148"/>
      <c r="BH10" s="148"/>
    </row>
    <row r="11" spans="1:60" outlineLevel="2" x14ac:dyDescent="0.2">
      <c r="A11" s="155"/>
      <c r="B11" s="156"/>
      <c r="C11" s="186" t="s">
        <v>600</v>
      </c>
      <c r="D11" s="159"/>
      <c r="E11" s="160"/>
      <c r="F11" s="158"/>
      <c r="G11" s="158"/>
      <c r="H11" s="158"/>
      <c r="I11" s="158"/>
      <c r="J11" s="158"/>
      <c r="K11" s="158"/>
      <c r="L11" s="158"/>
      <c r="M11" s="158"/>
      <c r="N11" s="157"/>
      <c r="O11" s="157"/>
      <c r="P11" s="157"/>
      <c r="Q11" s="157"/>
      <c r="R11" s="158"/>
      <c r="S11" s="158"/>
      <c r="T11" s="158"/>
      <c r="U11" s="158"/>
      <c r="V11" s="158"/>
      <c r="W11" s="158"/>
      <c r="X11" s="158"/>
      <c r="Y11" s="158"/>
      <c r="Z11" s="148"/>
      <c r="AA11" s="148"/>
      <c r="AB11" s="148"/>
      <c r="AC11" s="148"/>
      <c r="AD11" s="148"/>
      <c r="AE11" s="148"/>
      <c r="AF11" s="148"/>
      <c r="AG11" s="148" t="s">
        <v>203</v>
      </c>
      <c r="AH11" s="148">
        <v>0</v>
      </c>
      <c r="AI11" s="148"/>
      <c r="AJ11" s="148"/>
      <c r="AK11" s="148"/>
      <c r="AL11" s="148"/>
      <c r="AM11" s="148"/>
      <c r="AN11" s="148"/>
      <c r="AO11" s="148"/>
      <c r="AP11" s="148"/>
      <c r="AQ11" s="148"/>
      <c r="AR11" s="148"/>
      <c r="AS11" s="148"/>
      <c r="AT11" s="148"/>
      <c r="AU11" s="148"/>
      <c r="AV11" s="148"/>
      <c r="AW11" s="148"/>
      <c r="AX11" s="148"/>
      <c r="AY11" s="148"/>
      <c r="AZ11" s="148"/>
      <c r="BA11" s="148"/>
      <c r="BB11" s="148"/>
      <c r="BC11" s="148"/>
      <c r="BD11" s="148"/>
      <c r="BE11" s="148"/>
      <c r="BF11" s="148"/>
      <c r="BG11" s="148"/>
      <c r="BH11" s="148"/>
    </row>
    <row r="12" spans="1:60" ht="45" outlineLevel="3" x14ac:dyDescent="0.2">
      <c r="A12" s="155"/>
      <c r="B12" s="156"/>
      <c r="C12" s="186" t="s">
        <v>601</v>
      </c>
      <c r="D12" s="159"/>
      <c r="E12" s="160">
        <v>39.869999999999997</v>
      </c>
      <c r="F12" s="158"/>
      <c r="G12" s="158"/>
      <c r="H12" s="158"/>
      <c r="I12" s="158"/>
      <c r="J12" s="158"/>
      <c r="K12" s="158"/>
      <c r="L12" s="158"/>
      <c r="M12" s="158"/>
      <c r="N12" s="157"/>
      <c r="O12" s="157"/>
      <c r="P12" s="157"/>
      <c r="Q12" s="157"/>
      <c r="R12" s="158"/>
      <c r="S12" s="158"/>
      <c r="T12" s="158"/>
      <c r="U12" s="158"/>
      <c r="V12" s="158"/>
      <c r="W12" s="158"/>
      <c r="X12" s="158"/>
      <c r="Y12" s="158"/>
      <c r="Z12" s="148"/>
      <c r="AA12" s="148"/>
      <c r="AB12" s="148"/>
      <c r="AC12" s="148"/>
      <c r="AD12" s="148"/>
      <c r="AE12" s="148"/>
      <c r="AF12" s="148"/>
      <c r="AG12" s="148" t="s">
        <v>203</v>
      </c>
      <c r="AH12" s="148">
        <v>0</v>
      </c>
      <c r="AI12" s="148"/>
      <c r="AJ12" s="148"/>
      <c r="AK12" s="148"/>
      <c r="AL12" s="148"/>
      <c r="AM12" s="148"/>
      <c r="AN12" s="148"/>
      <c r="AO12" s="148"/>
      <c r="AP12" s="148"/>
      <c r="AQ12" s="148"/>
      <c r="AR12" s="148"/>
      <c r="AS12" s="148"/>
      <c r="AT12" s="148"/>
      <c r="AU12" s="148"/>
      <c r="AV12" s="148"/>
      <c r="AW12" s="148"/>
      <c r="AX12" s="148"/>
      <c r="AY12" s="148"/>
      <c r="AZ12" s="148"/>
      <c r="BA12" s="148"/>
      <c r="BB12" s="148"/>
      <c r="BC12" s="148"/>
      <c r="BD12" s="148"/>
      <c r="BE12" s="148"/>
      <c r="BF12" s="148"/>
      <c r="BG12" s="148"/>
      <c r="BH12" s="148"/>
    </row>
    <row r="13" spans="1:60" ht="22.5" outlineLevel="3" x14ac:dyDescent="0.2">
      <c r="A13" s="155"/>
      <c r="B13" s="156"/>
      <c r="C13" s="186" t="s">
        <v>602</v>
      </c>
      <c r="D13" s="159"/>
      <c r="E13" s="160">
        <v>11.25</v>
      </c>
      <c r="F13" s="158"/>
      <c r="G13" s="158"/>
      <c r="H13" s="158"/>
      <c r="I13" s="158"/>
      <c r="J13" s="158"/>
      <c r="K13" s="158"/>
      <c r="L13" s="158"/>
      <c r="M13" s="158"/>
      <c r="N13" s="157"/>
      <c r="O13" s="157"/>
      <c r="P13" s="157"/>
      <c r="Q13" s="157"/>
      <c r="R13" s="158"/>
      <c r="S13" s="158"/>
      <c r="T13" s="158"/>
      <c r="U13" s="158"/>
      <c r="V13" s="158"/>
      <c r="W13" s="158"/>
      <c r="X13" s="158"/>
      <c r="Y13" s="158"/>
      <c r="Z13" s="148"/>
      <c r="AA13" s="148"/>
      <c r="AB13" s="148"/>
      <c r="AC13" s="148"/>
      <c r="AD13" s="148"/>
      <c r="AE13" s="148"/>
      <c r="AF13" s="148"/>
      <c r="AG13" s="148" t="s">
        <v>203</v>
      </c>
      <c r="AH13" s="148">
        <v>0</v>
      </c>
      <c r="AI13" s="148"/>
      <c r="AJ13" s="148"/>
      <c r="AK13" s="148"/>
      <c r="AL13" s="148"/>
      <c r="AM13" s="148"/>
      <c r="AN13" s="148"/>
      <c r="AO13" s="148"/>
      <c r="AP13" s="148"/>
      <c r="AQ13" s="148"/>
      <c r="AR13" s="148"/>
      <c r="AS13" s="148"/>
      <c r="AT13" s="148"/>
      <c r="AU13" s="148"/>
      <c r="AV13" s="148"/>
      <c r="AW13" s="148"/>
      <c r="AX13" s="148"/>
      <c r="AY13" s="148"/>
      <c r="AZ13" s="148"/>
      <c r="BA13" s="148"/>
      <c r="BB13" s="148"/>
      <c r="BC13" s="148"/>
      <c r="BD13" s="148"/>
      <c r="BE13" s="148"/>
      <c r="BF13" s="148"/>
      <c r="BG13" s="148"/>
      <c r="BH13" s="148"/>
    </row>
    <row r="14" spans="1:60" outlineLevel="3" x14ac:dyDescent="0.2">
      <c r="A14" s="155"/>
      <c r="B14" s="156"/>
      <c r="C14" s="186" t="s">
        <v>603</v>
      </c>
      <c r="D14" s="159"/>
      <c r="E14" s="160">
        <v>7.02</v>
      </c>
      <c r="F14" s="158"/>
      <c r="G14" s="158"/>
      <c r="H14" s="158"/>
      <c r="I14" s="158"/>
      <c r="J14" s="158"/>
      <c r="K14" s="158"/>
      <c r="L14" s="158"/>
      <c r="M14" s="158"/>
      <c r="N14" s="157"/>
      <c r="O14" s="157"/>
      <c r="P14" s="157"/>
      <c r="Q14" s="157"/>
      <c r="R14" s="158"/>
      <c r="S14" s="158"/>
      <c r="T14" s="158"/>
      <c r="U14" s="158"/>
      <c r="V14" s="158"/>
      <c r="W14" s="158"/>
      <c r="X14" s="158"/>
      <c r="Y14" s="158"/>
      <c r="Z14" s="148"/>
      <c r="AA14" s="148"/>
      <c r="AB14" s="148"/>
      <c r="AC14" s="148"/>
      <c r="AD14" s="148"/>
      <c r="AE14" s="148"/>
      <c r="AF14" s="148"/>
      <c r="AG14" s="148" t="s">
        <v>203</v>
      </c>
      <c r="AH14" s="148">
        <v>0</v>
      </c>
      <c r="AI14" s="148"/>
      <c r="AJ14" s="148"/>
      <c r="AK14" s="148"/>
      <c r="AL14" s="148"/>
      <c r="AM14" s="148"/>
      <c r="AN14" s="148"/>
      <c r="AO14" s="148"/>
      <c r="AP14" s="148"/>
      <c r="AQ14" s="148"/>
      <c r="AR14" s="148"/>
      <c r="AS14" s="148"/>
      <c r="AT14" s="148"/>
      <c r="AU14" s="148"/>
      <c r="AV14" s="148"/>
      <c r="AW14" s="148"/>
      <c r="AX14" s="148"/>
      <c r="AY14" s="148"/>
      <c r="AZ14" s="148"/>
      <c r="BA14" s="148"/>
      <c r="BB14" s="148"/>
      <c r="BC14" s="148"/>
      <c r="BD14" s="148"/>
      <c r="BE14" s="148"/>
      <c r="BF14" s="148"/>
      <c r="BG14" s="148"/>
      <c r="BH14" s="148"/>
    </row>
    <row r="15" spans="1:60" ht="22.5" outlineLevel="1" x14ac:dyDescent="0.2">
      <c r="A15" s="169">
        <v>2</v>
      </c>
      <c r="B15" s="170" t="s">
        <v>604</v>
      </c>
      <c r="C15" s="185" t="s">
        <v>605</v>
      </c>
      <c r="D15" s="171" t="s">
        <v>206</v>
      </c>
      <c r="E15" s="172">
        <v>58.14</v>
      </c>
      <c r="F15" s="173"/>
      <c r="G15" s="174">
        <f>ROUND(E15*F15,2)</f>
        <v>0</v>
      </c>
      <c r="H15" s="173"/>
      <c r="I15" s="174">
        <f>ROUND(E15*H15,2)</f>
        <v>0</v>
      </c>
      <c r="J15" s="173"/>
      <c r="K15" s="174">
        <f>ROUND(E15*J15,2)</f>
        <v>0</v>
      </c>
      <c r="L15" s="174">
        <v>21</v>
      </c>
      <c r="M15" s="174">
        <f>G15*(1+L15/100)</f>
        <v>0</v>
      </c>
      <c r="N15" s="172">
        <v>0</v>
      </c>
      <c r="O15" s="172">
        <f>ROUND(E15*N15,2)</f>
        <v>0</v>
      </c>
      <c r="P15" s="172">
        <v>0.22</v>
      </c>
      <c r="Q15" s="172">
        <f>ROUND(E15*P15,2)</f>
        <v>12.79</v>
      </c>
      <c r="R15" s="174" t="s">
        <v>279</v>
      </c>
      <c r="S15" s="174" t="s">
        <v>195</v>
      </c>
      <c r="T15" s="175" t="s">
        <v>195</v>
      </c>
      <c r="U15" s="158">
        <v>0.42099999999999999</v>
      </c>
      <c r="V15" s="158">
        <f>ROUND(E15*U15,2)</f>
        <v>24.48</v>
      </c>
      <c r="W15" s="158"/>
      <c r="X15" s="158" t="s">
        <v>197</v>
      </c>
      <c r="Y15" s="158" t="s">
        <v>198</v>
      </c>
      <c r="Z15" s="148"/>
      <c r="AA15" s="148"/>
      <c r="AB15" s="148"/>
      <c r="AC15" s="148"/>
      <c r="AD15" s="148"/>
      <c r="AE15" s="148"/>
      <c r="AF15" s="148"/>
      <c r="AG15" s="148" t="s">
        <v>199</v>
      </c>
      <c r="AH15" s="148"/>
      <c r="AI15" s="148"/>
      <c r="AJ15" s="148"/>
      <c r="AK15" s="148"/>
      <c r="AL15" s="148"/>
      <c r="AM15" s="148"/>
      <c r="AN15" s="148"/>
      <c r="AO15" s="148"/>
      <c r="AP15" s="148"/>
      <c r="AQ15" s="148"/>
      <c r="AR15" s="148"/>
      <c r="AS15" s="148"/>
      <c r="AT15" s="148"/>
      <c r="AU15" s="148"/>
      <c r="AV15" s="148"/>
      <c r="AW15" s="148"/>
      <c r="AX15" s="148"/>
      <c r="AY15" s="148"/>
      <c r="AZ15" s="148"/>
      <c r="BA15" s="148"/>
      <c r="BB15" s="148"/>
      <c r="BC15" s="148"/>
      <c r="BD15" s="148"/>
      <c r="BE15" s="148"/>
      <c r="BF15" s="148"/>
      <c r="BG15" s="148"/>
      <c r="BH15" s="148"/>
    </row>
    <row r="16" spans="1:60" outlineLevel="2" x14ac:dyDescent="0.2">
      <c r="A16" s="155"/>
      <c r="B16" s="156"/>
      <c r="C16" s="186" t="s">
        <v>606</v>
      </c>
      <c r="D16" s="159"/>
      <c r="E16" s="160">
        <v>58.14</v>
      </c>
      <c r="F16" s="158"/>
      <c r="G16" s="158"/>
      <c r="H16" s="158"/>
      <c r="I16" s="158"/>
      <c r="J16" s="158"/>
      <c r="K16" s="158"/>
      <c r="L16" s="158"/>
      <c r="M16" s="158"/>
      <c r="N16" s="157"/>
      <c r="O16" s="157"/>
      <c r="P16" s="157"/>
      <c r="Q16" s="157"/>
      <c r="R16" s="158"/>
      <c r="S16" s="158"/>
      <c r="T16" s="158"/>
      <c r="U16" s="158"/>
      <c r="V16" s="158"/>
      <c r="W16" s="158"/>
      <c r="X16" s="158"/>
      <c r="Y16" s="158"/>
      <c r="Z16" s="148"/>
      <c r="AA16" s="148"/>
      <c r="AB16" s="148"/>
      <c r="AC16" s="148"/>
      <c r="AD16" s="148"/>
      <c r="AE16" s="148"/>
      <c r="AF16" s="148"/>
      <c r="AG16" s="148" t="s">
        <v>203</v>
      </c>
      <c r="AH16" s="148">
        <v>5</v>
      </c>
      <c r="AI16" s="148"/>
      <c r="AJ16" s="148"/>
      <c r="AK16" s="148"/>
      <c r="AL16" s="148"/>
      <c r="AM16" s="148"/>
      <c r="AN16" s="148"/>
      <c r="AO16" s="148"/>
      <c r="AP16" s="148"/>
      <c r="AQ16" s="148"/>
      <c r="AR16" s="148"/>
      <c r="AS16" s="148"/>
      <c r="AT16" s="148"/>
      <c r="AU16" s="148"/>
      <c r="AV16" s="148"/>
      <c r="AW16" s="148"/>
      <c r="AX16" s="148"/>
      <c r="AY16" s="148"/>
      <c r="AZ16" s="148"/>
      <c r="BA16" s="148"/>
      <c r="BB16" s="148"/>
      <c r="BC16" s="148"/>
      <c r="BD16" s="148"/>
      <c r="BE16" s="148"/>
      <c r="BF16" s="148"/>
      <c r="BG16" s="148"/>
      <c r="BH16" s="148"/>
    </row>
    <row r="17" spans="1:60" ht="22.5" outlineLevel="1" x14ac:dyDescent="0.2">
      <c r="A17" s="169">
        <v>3</v>
      </c>
      <c r="B17" s="170" t="s">
        <v>607</v>
      </c>
      <c r="C17" s="185" t="s">
        <v>608</v>
      </c>
      <c r="D17" s="171" t="s">
        <v>206</v>
      </c>
      <c r="E17" s="172">
        <v>77.52</v>
      </c>
      <c r="F17" s="173"/>
      <c r="G17" s="174">
        <f>ROUND(E17*F17,2)</f>
        <v>0</v>
      </c>
      <c r="H17" s="173"/>
      <c r="I17" s="174">
        <f>ROUND(E17*H17,2)</f>
        <v>0</v>
      </c>
      <c r="J17" s="173"/>
      <c r="K17" s="174">
        <f>ROUND(E17*J17,2)</f>
        <v>0</v>
      </c>
      <c r="L17" s="174">
        <v>21</v>
      </c>
      <c r="M17" s="174">
        <f>G17*(1+L17/100)</f>
        <v>0</v>
      </c>
      <c r="N17" s="172">
        <v>0</v>
      </c>
      <c r="O17" s="172">
        <f>ROUND(E17*N17,2)</f>
        <v>0</v>
      </c>
      <c r="P17" s="172">
        <v>0.44</v>
      </c>
      <c r="Q17" s="172">
        <f>ROUND(E17*P17,2)</f>
        <v>34.11</v>
      </c>
      <c r="R17" s="174" t="s">
        <v>279</v>
      </c>
      <c r="S17" s="174" t="s">
        <v>195</v>
      </c>
      <c r="T17" s="175" t="s">
        <v>195</v>
      </c>
      <c r="U17" s="158">
        <v>0.63200000000000001</v>
      </c>
      <c r="V17" s="158">
        <f>ROUND(E17*U17,2)</f>
        <v>48.99</v>
      </c>
      <c r="W17" s="158"/>
      <c r="X17" s="158" t="s">
        <v>197</v>
      </c>
      <c r="Y17" s="158" t="s">
        <v>198</v>
      </c>
      <c r="Z17" s="148"/>
      <c r="AA17" s="148"/>
      <c r="AB17" s="148"/>
      <c r="AC17" s="148"/>
      <c r="AD17" s="148"/>
      <c r="AE17" s="148"/>
      <c r="AF17" s="148"/>
      <c r="AG17" s="148" t="s">
        <v>199</v>
      </c>
      <c r="AH17" s="148"/>
      <c r="AI17" s="148"/>
      <c r="AJ17" s="148"/>
      <c r="AK17" s="148"/>
      <c r="AL17" s="148"/>
      <c r="AM17" s="148"/>
      <c r="AN17" s="148"/>
      <c r="AO17" s="148"/>
      <c r="AP17" s="148"/>
      <c r="AQ17" s="148"/>
      <c r="AR17" s="148"/>
      <c r="AS17" s="148"/>
      <c r="AT17" s="148"/>
      <c r="AU17" s="148"/>
      <c r="AV17" s="148"/>
      <c r="AW17" s="148"/>
      <c r="AX17" s="148"/>
      <c r="AY17" s="148"/>
      <c r="AZ17" s="148"/>
      <c r="BA17" s="148"/>
      <c r="BB17" s="148"/>
      <c r="BC17" s="148"/>
      <c r="BD17" s="148"/>
      <c r="BE17" s="148"/>
      <c r="BF17" s="148"/>
      <c r="BG17" s="148"/>
      <c r="BH17" s="148"/>
    </row>
    <row r="18" spans="1:60" outlineLevel="2" x14ac:dyDescent="0.2">
      <c r="A18" s="155"/>
      <c r="B18" s="156"/>
      <c r="C18" s="186" t="s">
        <v>609</v>
      </c>
      <c r="D18" s="159"/>
      <c r="E18" s="160">
        <v>77.52</v>
      </c>
      <c r="F18" s="158"/>
      <c r="G18" s="158"/>
      <c r="H18" s="158"/>
      <c r="I18" s="158"/>
      <c r="J18" s="158"/>
      <c r="K18" s="158"/>
      <c r="L18" s="158"/>
      <c r="M18" s="158"/>
      <c r="N18" s="157"/>
      <c r="O18" s="157"/>
      <c r="P18" s="157"/>
      <c r="Q18" s="157"/>
      <c r="R18" s="158"/>
      <c r="S18" s="158"/>
      <c r="T18" s="158"/>
      <c r="U18" s="158"/>
      <c r="V18" s="158"/>
      <c r="W18" s="158"/>
      <c r="X18" s="158"/>
      <c r="Y18" s="158"/>
      <c r="Z18" s="148"/>
      <c r="AA18" s="148"/>
      <c r="AB18" s="148"/>
      <c r="AC18" s="148"/>
      <c r="AD18" s="148"/>
      <c r="AE18" s="148"/>
      <c r="AF18" s="148"/>
      <c r="AG18" s="148" t="s">
        <v>203</v>
      </c>
      <c r="AH18" s="148">
        <v>5</v>
      </c>
      <c r="AI18" s="148"/>
      <c r="AJ18" s="148"/>
      <c r="AK18" s="148"/>
      <c r="AL18" s="148"/>
      <c r="AM18" s="148"/>
      <c r="AN18" s="148"/>
      <c r="AO18" s="148"/>
      <c r="AP18" s="148"/>
      <c r="AQ18" s="148"/>
      <c r="AR18" s="148"/>
      <c r="AS18" s="148"/>
      <c r="AT18" s="148"/>
      <c r="AU18" s="148"/>
      <c r="AV18" s="148"/>
      <c r="AW18" s="148"/>
      <c r="AX18" s="148"/>
      <c r="AY18" s="148"/>
      <c r="AZ18" s="148"/>
      <c r="BA18" s="148"/>
      <c r="BB18" s="148"/>
      <c r="BC18" s="148"/>
      <c r="BD18" s="148"/>
      <c r="BE18" s="148"/>
      <c r="BF18" s="148"/>
      <c r="BG18" s="148"/>
      <c r="BH18" s="148"/>
    </row>
    <row r="19" spans="1:60" ht="22.5" outlineLevel="1" x14ac:dyDescent="0.2">
      <c r="A19" s="169">
        <v>4</v>
      </c>
      <c r="B19" s="170" t="s">
        <v>610</v>
      </c>
      <c r="C19" s="185" t="s">
        <v>611</v>
      </c>
      <c r="D19" s="171" t="s">
        <v>206</v>
      </c>
      <c r="E19" s="172">
        <v>77.52</v>
      </c>
      <c r="F19" s="173"/>
      <c r="G19" s="174">
        <f>ROUND(E19*F19,2)</f>
        <v>0</v>
      </c>
      <c r="H19" s="173"/>
      <c r="I19" s="174">
        <f>ROUND(E19*H19,2)</f>
        <v>0</v>
      </c>
      <c r="J19" s="173"/>
      <c r="K19" s="174">
        <f>ROUND(E19*J19,2)</f>
        <v>0</v>
      </c>
      <c r="L19" s="174">
        <v>21</v>
      </c>
      <c r="M19" s="174">
        <f>G19*(1+L19/100)</f>
        <v>0</v>
      </c>
      <c r="N19" s="172">
        <v>0</v>
      </c>
      <c r="O19" s="172">
        <f>ROUND(E19*N19,2)</f>
        <v>0</v>
      </c>
      <c r="P19" s="172">
        <v>0.22</v>
      </c>
      <c r="Q19" s="172">
        <f>ROUND(E19*P19,2)</f>
        <v>17.05</v>
      </c>
      <c r="R19" s="174" t="s">
        <v>279</v>
      </c>
      <c r="S19" s="174" t="s">
        <v>195</v>
      </c>
      <c r="T19" s="175" t="s">
        <v>195</v>
      </c>
      <c r="U19" s="158">
        <v>0.38</v>
      </c>
      <c r="V19" s="158">
        <f>ROUND(E19*U19,2)</f>
        <v>29.46</v>
      </c>
      <c r="W19" s="158"/>
      <c r="X19" s="158" t="s">
        <v>197</v>
      </c>
      <c r="Y19" s="158" t="s">
        <v>198</v>
      </c>
      <c r="Z19" s="148"/>
      <c r="AA19" s="148"/>
      <c r="AB19" s="148"/>
      <c r="AC19" s="148"/>
      <c r="AD19" s="148"/>
      <c r="AE19" s="148"/>
      <c r="AF19" s="148"/>
      <c r="AG19" s="148" t="s">
        <v>199</v>
      </c>
      <c r="AH19" s="148"/>
      <c r="AI19" s="148"/>
      <c r="AJ19" s="148"/>
      <c r="AK19" s="148"/>
      <c r="AL19" s="148"/>
      <c r="AM19" s="148"/>
      <c r="AN19" s="148"/>
      <c r="AO19" s="148"/>
      <c r="AP19" s="148"/>
      <c r="AQ19" s="148"/>
      <c r="AR19" s="148"/>
      <c r="AS19" s="148"/>
      <c r="AT19" s="148"/>
      <c r="AU19" s="148"/>
      <c r="AV19" s="148"/>
      <c r="AW19" s="148"/>
      <c r="AX19" s="148"/>
      <c r="AY19" s="148"/>
      <c r="AZ19" s="148"/>
      <c r="BA19" s="148"/>
      <c r="BB19" s="148"/>
      <c r="BC19" s="148"/>
      <c r="BD19" s="148"/>
      <c r="BE19" s="148"/>
      <c r="BF19" s="148"/>
      <c r="BG19" s="148"/>
      <c r="BH19" s="148"/>
    </row>
    <row r="20" spans="1:60" outlineLevel="2" x14ac:dyDescent="0.2">
      <c r="A20" s="155"/>
      <c r="B20" s="156"/>
      <c r="C20" s="186" t="s">
        <v>612</v>
      </c>
      <c r="D20" s="159"/>
      <c r="E20" s="160"/>
      <c r="F20" s="158"/>
      <c r="G20" s="158"/>
      <c r="H20" s="158"/>
      <c r="I20" s="158"/>
      <c r="J20" s="158"/>
      <c r="K20" s="158"/>
      <c r="L20" s="158"/>
      <c r="M20" s="158"/>
      <c r="N20" s="157"/>
      <c r="O20" s="157"/>
      <c r="P20" s="157"/>
      <c r="Q20" s="157"/>
      <c r="R20" s="158"/>
      <c r="S20" s="158"/>
      <c r="T20" s="158"/>
      <c r="U20" s="158"/>
      <c r="V20" s="158"/>
      <c r="W20" s="158"/>
      <c r="X20" s="158"/>
      <c r="Y20" s="158"/>
      <c r="Z20" s="148"/>
      <c r="AA20" s="148"/>
      <c r="AB20" s="148"/>
      <c r="AC20" s="148"/>
      <c r="AD20" s="148"/>
      <c r="AE20" s="148"/>
      <c r="AF20" s="148"/>
      <c r="AG20" s="148" t="s">
        <v>203</v>
      </c>
      <c r="AH20" s="148">
        <v>0</v>
      </c>
      <c r="AI20" s="148"/>
      <c r="AJ20" s="148"/>
      <c r="AK20" s="148"/>
      <c r="AL20" s="148"/>
      <c r="AM20" s="148"/>
      <c r="AN20" s="148"/>
      <c r="AO20" s="148"/>
      <c r="AP20" s="148"/>
      <c r="AQ20" s="148"/>
      <c r="AR20" s="148"/>
      <c r="AS20" s="148"/>
      <c r="AT20" s="148"/>
      <c r="AU20" s="148"/>
      <c r="AV20" s="148"/>
      <c r="AW20" s="148"/>
      <c r="AX20" s="148"/>
      <c r="AY20" s="148"/>
      <c r="AZ20" s="148"/>
      <c r="BA20" s="148"/>
      <c r="BB20" s="148"/>
      <c r="BC20" s="148"/>
      <c r="BD20" s="148"/>
      <c r="BE20" s="148"/>
      <c r="BF20" s="148"/>
      <c r="BG20" s="148"/>
      <c r="BH20" s="148"/>
    </row>
    <row r="21" spans="1:60" ht="45" outlineLevel="3" x14ac:dyDescent="0.2">
      <c r="A21" s="155"/>
      <c r="B21" s="156"/>
      <c r="C21" s="186" t="s">
        <v>613</v>
      </c>
      <c r="D21" s="159"/>
      <c r="E21" s="160">
        <v>53.16</v>
      </c>
      <c r="F21" s="158"/>
      <c r="G21" s="158"/>
      <c r="H21" s="158"/>
      <c r="I21" s="158"/>
      <c r="J21" s="158"/>
      <c r="K21" s="158"/>
      <c r="L21" s="158"/>
      <c r="M21" s="158"/>
      <c r="N21" s="157"/>
      <c r="O21" s="157"/>
      <c r="P21" s="157"/>
      <c r="Q21" s="157"/>
      <c r="R21" s="158"/>
      <c r="S21" s="158"/>
      <c r="T21" s="158"/>
      <c r="U21" s="158"/>
      <c r="V21" s="158"/>
      <c r="W21" s="158"/>
      <c r="X21" s="158"/>
      <c r="Y21" s="158"/>
      <c r="Z21" s="148"/>
      <c r="AA21" s="148"/>
      <c r="AB21" s="148"/>
      <c r="AC21" s="148"/>
      <c r="AD21" s="148"/>
      <c r="AE21" s="148"/>
      <c r="AF21" s="148"/>
      <c r="AG21" s="148" t="s">
        <v>203</v>
      </c>
      <c r="AH21" s="148">
        <v>0</v>
      </c>
      <c r="AI21" s="148"/>
      <c r="AJ21" s="148"/>
      <c r="AK21" s="148"/>
      <c r="AL21" s="148"/>
      <c r="AM21" s="148"/>
      <c r="AN21" s="148"/>
      <c r="AO21" s="148"/>
      <c r="AP21" s="148"/>
      <c r="AQ21" s="148"/>
      <c r="AR21" s="148"/>
      <c r="AS21" s="148"/>
      <c r="AT21" s="148"/>
      <c r="AU21" s="148"/>
      <c r="AV21" s="148"/>
      <c r="AW21" s="148"/>
      <c r="AX21" s="148"/>
      <c r="AY21" s="148"/>
      <c r="AZ21" s="148"/>
      <c r="BA21" s="148"/>
      <c r="BB21" s="148"/>
      <c r="BC21" s="148"/>
      <c r="BD21" s="148"/>
      <c r="BE21" s="148"/>
      <c r="BF21" s="148"/>
      <c r="BG21" s="148"/>
      <c r="BH21" s="148"/>
    </row>
    <row r="22" spans="1:60" ht="22.5" outlineLevel="3" x14ac:dyDescent="0.2">
      <c r="A22" s="155"/>
      <c r="B22" s="156"/>
      <c r="C22" s="186" t="s">
        <v>614</v>
      </c>
      <c r="D22" s="159"/>
      <c r="E22" s="160">
        <v>15</v>
      </c>
      <c r="F22" s="158"/>
      <c r="G22" s="158"/>
      <c r="H22" s="158"/>
      <c r="I22" s="158"/>
      <c r="J22" s="158"/>
      <c r="K22" s="158"/>
      <c r="L22" s="158"/>
      <c r="M22" s="158"/>
      <c r="N22" s="157"/>
      <c r="O22" s="157"/>
      <c r="P22" s="157"/>
      <c r="Q22" s="157"/>
      <c r="R22" s="158"/>
      <c r="S22" s="158"/>
      <c r="T22" s="158"/>
      <c r="U22" s="158"/>
      <c r="V22" s="158"/>
      <c r="W22" s="158"/>
      <c r="X22" s="158"/>
      <c r="Y22" s="158"/>
      <c r="Z22" s="148"/>
      <c r="AA22" s="148"/>
      <c r="AB22" s="148"/>
      <c r="AC22" s="148"/>
      <c r="AD22" s="148"/>
      <c r="AE22" s="148"/>
      <c r="AF22" s="148"/>
      <c r="AG22" s="148" t="s">
        <v>203</v>
      </c>
      <c r="AH22" s="148">
        <v>0</v>
      </c>
      <c r="AI22" s="148"/>
      <c r="AJ22" s="148"/>
      <c r="AK22" s="148"/>
      <c r="AL22" s="148"/>
      <c r="AM22" s="148"/>
      <c r="AN22" s="148"/>
      <c r="AO22" s="148"/>
      <c r="AP22" s="148"/>
      <c r="AQ22" s="148"/>
      <c r="AR22" s="148"/>
      <c r="AS22" s="148"/>
      <c r="AT22" s="148"/>
      <c r="AU22" s="148"/>
      <c r="AV22" s="148"/>
      <c r="AW22" s="148"/>
      <c r="AX22" s="148"/>
      <c r="AY22" s="148"/>
      <c r="AZ22" s="148"/>
      <c r="BA22" s="148"/>
      <c r="BB22" s="148"/>
      <c r="BC22" s="148"/>
      <c r="BD22" s="148"/>
      <c r="BE22" s="148"/>
      <c r="BF22" s="148"/>
      <c r="BG22" s="148"/>
      <c r="BH22" s="148"/>
    </row>
    <row r="23" spans="1:60" outlineLevel="3" x14ac:dyDescent="0.2">
      <c r="A23" s="155"/>
      <c r="B23" s="156"/>
      <c r="C23" s="186" t="s">
        <v>615</v>
      </c>
      <c r="D23" s="159"/>
      <c r="E23" s="160">
        <v>9.36</v>
      </c>
      <c r="F23" s="158"/>
      <c r="G23" s="158"/>
      <c r="H23" s="158"/>
      <c r="I23" s="158"/>
      <c r="J23" s="158"/>
      <c r="K23" s="158"/>
      <c r="L23" s="158"/>
      <c r="M23" s="158"/>
      <c r="N23" s="157"/>
      <c r="O23" s="157"/>
      <c r="P23" s="157"/>
      <c r="Q23" s="157"/>
      <c r="R23" s="158"/>
      <c r="S23" s="158"/>
      <c r="T23" s="158"/>
      <c r="U23" s="158"/>
      <c r="V23" s="158"/>
      <c r="W23" s="158"/>
      <c r="X23" s="158"/>
      <c r="Y23" s="158"/>
      <c r="Z23" s="148"/>
      <c r="AA23" s="148"/>
      <c r="AB23" s="148"/>
      <c r="AC23" s="148"/>
      <c r="AD23" s="148"/>
      <c r="AE23" s="148"/>
      <c r="AF23" s="148"/>
      <c r="AG23" s="148" t="s">
        <v>203</v>
      </c>
      <c r="AH23" s="148">
        <v>0</v>
      </c>
      <c r="AI23" s="148"/>
      <c r="AJ23" s="148"/>
      <c r="AK23" s="148"/>
      <c r="AL23" s="148"/>
      <c r="AM23" s="148"/>
      <c r="AN23" s="148"/>
      <c r="AO23" s="148"/>
      <c r="AP23" s="148"/>
      <c r="AQ23" s="148"/>
      <c r="AR23" s="148"/>
      <c r="AS23" s="148"/>
      <c r="AT23" s="148"/>
      <c r="AU23" s="148"/>
      <c r="AV23" s="148"/>
      <c r="AW23" s="148"/>
      <c r="AX23" s="148"/>
      <c r="AY23" s="148"/>
      <c r="AZ23" s="148"/>
      <c r="BA23" s="148"/>
      <c r="BB23" s="148"/>
      <c r="BC23" s="148"/>
      <c r="BD23" s="148"/>
      <c r="BE23" s="148"/>
      <c r="BF23" s="148"/>
      <c r="BG23" s="148"/>
      <c r="BH23" s="148"/>
    </row>
    <row r="24" spans="1:60" outlineLevel="1" x14ac:dyDescent="0.2">
      <c r="A24" s="169">
        <v>5</v>
      </c>
      <c r="B24" s="170" t="s">
        <v>616</v>
      </c>
      <c r="C24" s="185" t="s">
        <v>617</v>
      </c>
      <c r="D24" s="171" t="s">
        <v>193</v>
      </c>
      <c r="E24" s="172">
        <v>5.8140000000000001</v>
      </c>
      <c r="F24" s="173"/>
      <c r="G24" s="174">
        <f>ROUND(E24*F24,2)</f>
        <v>0</v>
      </c>
      <c r="H24" s="173"/>
      <c r="I24" s="174">
        <f>ROUND(E24*H24,2)</f>
        <v>0</v>
      </c>
      <c r="J24" s="173"/>
      <c r="K24" s="174">
        <f>ROUND(E24*J24,2)</f>
        <v>0</v>
      </c>
      <c r="L24" s="174">
        <v>21</v>
      </c>
      <c r="M24" s="174">
        <f>G24*(1+L24/100)</f>
        <v>0</v>
      </c>
      <c r="N24" s="172">
        <v>0</v>
      </c>
      <c r="O24" s="172">
        <f>ROUND(E24*N24,2)</f>
        <v>0</v>
      </c>
      <c r="P24" s="172">
        <v>0</v>
      </c>
      <c r="Q24" s="172">
        <f>ROUND(E24*P24,2)</f>
        <v>0</v>
      </c>
      <c r="R24" s="174" t="s">
        <v>194</v>
      </c>
      <c r="S24" s="174" t="s">
        <v>195</v>
      </c>
      <c r="T24" s="175" t="s">
        <v>195</v>
      </c>
      <c r="U24" s="158">
        <v>0.1</v>
      </c>
      <c r="V24" s="158">
        <f>ROUND(E24*U24,2)</f>
        <v>0.57999999999999996</v>
      </c>
      <c r="W24" s="158"/>
      <c r="X24" s="158" t="s">
        <v>197</v>
      </c>
      <c r="Y24" s="158" t="s">
        <v>198</v>
      </c>
      <c r="Z24" s="148"/>
      <c r="AA24" s="148"/>
      <c r="AB24" s="148"/>
      <c r="AC24" s="148"/>
      <c r="AD24" s="148"/>
      <c r="AE24" s="148"/>
      <c r="AF24" s="148"/>
      <c r="AG24" s="148" t="s">
        <v>199</v>
      </c>
      <c r="AH24" s="148"/>
      <c r="AI24" s="148"/>
      <c r="AJ24" s="148"/>
      <c r="AK24" s="148"/>
      <c r="AL24" s="148"/>
      <c r="AM24" s="148"/>
      <c r="AN24" s="148"/>
      <c r="AO24" s="148"/>
      <c r="AP24" s="148"/>
      <c r="AQ24" s="148"/>
      <c r="AR24" s="148"/>
      <c r="AS24" s="148"/>
      <c r="AT24" s="148"/>
      <c r="AU24" s="148"/>
      <c r="AV24" s="148"/>
      <c r="AW24" s="148"/>
      <c r="AX24" s="148"/>
      <c r="AY24" s="148"/>
      <c r="AZ24" s="148"/>
      <c r="BA24" s="148"/>
      <c r="BB24" s="148"/>
      <c r="BC24" s="148"/>
      <c r="BD24" s="148"/>
      <c r="BE24" s="148"/>
      <c r="BF24" s="148"/>
      <c r="BG24" s="148"/>
      <c r="BH24" s="148"/>
    </row>
    <row r="25" spans="1:60" outlineLevel="2" x14ac:dyDescent="0.2">
      <c r="A25" s="155"/>
      <c r="B25" s="156"/>
      <c r="C25" s="247" t="s">
        <v>618</v>
      </c>
      <c r="D25" s="248"/>
      <c r="E25" s="248"/>
      <c r="F25" s="248"/>
      <c r="G25" s="248"/>
      <c r="H25" s="158"/>
      <c r="I25" s="158"/>
      <c r="J25" s="158"/>
      <c r="K25" s="158"/>
      <c r="L25" s="158"/>
      <c r="M25" s="158"/>
      <c r="N25" s="157"/>
      <c r="O25" s="157"/>
      <c r="P25" s="157"/>
      <c r="Q25" s="157"/>
      <c r="R25" s="158"/>
      <c r="S25" s="158"/>
      <c r="T25" s="158"/>
      <c r="U25" s="158"/>
      <c r="V25" s="158"/>
      <c r="W25" s="158"/>
      <c r="X25" s="158"/>
      <c r="Y25" s="158"/>
      <c r="Z25" s="148"/>
      <c r="AA25" s="148"/>
      <c r="AB25" s="148"/>
      <c r="AC25" s="148"/>
      <c r="AD25" s="148"/>
      <c r="AE25" s="148"/>
      <c r="AF25" s="148"/>
      <c r="AG25" s="148" t="s">
        <v>201</v>
      </c>
      <c r="AH25" s="148"/>
      <c r="AI25" s="148"/>
      <c r="AJ25" s="148"/>
      <c r="AK25" s="148"/>
      <c r="AL25" s="148"/>
      <c r="AM25" s="148"/>
      <c r="AN25" s="148"/>
      <c r="AO25" s="148"/>
      <c r="AP25" s="148"/>
      <c r="AQ25" s="148"/>
      <c r="AR25" s="148"/>
      <c r="AS25" s="148"/>
      <c r="AT25" s="148"/>
      <c r="AU25" s="148"/>
      <c r="AV25" s="148"/>
      <c r="AW25" s="148"/>
      <c r="AX25" s="148"/>
      <c r="AY25" s="148"/>
      <c r="AZ25" s="148"/>
      <c r="BA25" s="176" t="str">
        <f>C25</f>
        <v>nebo lesní půdy, s vodorovným přemístěním na hromady v místě upotřebení nebo na dočasné či trvalé skládky se složením</v>
      </c>
      <c r="BB25" s="148"/>
      <c r="BC25" s="148"/>
      <c r="BD25" s="148"/>
      <c r="BE25" s="148"/>
      <c r="BF25" s="148"/>
      <c r="BG25" s="148"/>
      <c r="BH25" s="148"/>
    </row>
    <row r="26" spans="1:60" outlineLevel="2" x14ac:dyDescent="0.2">
      <c r="A26" s="155"/>
      <c r="B26" s="156"/>
      <c r="C26" s="186" t="s">
        <v>600</v>
      </c>
      <c r="D26" s="159"/>
      <c r="E26" s="160"/>
      <c r="F26" s="158"/>
      <c r="G26" s="158"/>
      <c r="H26" s="158"/>
      <c r="I26" s="158"/>
      <c r="J26" s="158"/>
      <c r="K26" s="158"/>
      <c r="L26" s="158"/>
      <c r="M26" s="158"/>
      <c r="N26" s="157"/>
      <c r="O26" s="157"/>
      <c r="P26" s="157"/>
      <c r="Q26" s="157"/>
      <c r="R26" s="158"/>
      <c r="S26" s="158"/>
      <c r="T26" s="158"/>
      <c r="U26" s="158"/>
      <c r="V26" s="158"/>
      <c r="W26" s="158"/>
      <c r="X26" s="158"/>
      <c r="Y26" s="158"/>
      <c r="Z26" s="148"/>
      <c r="AA26" s="148"/>
      <c r="AB26" s="148"/>
      <c r="AC26" s="148"/>
      <c r="AD26" s="148"/>
      <c r="AE26" s="148"/>
      <c r="AF26" s="148"/>
      <c r="AG26" s="148" t="s">
        <v>203</v>
      </c>
      <c r="AH26" s="148">
        <v>0</v>
      </c>
      <c r="AI26" s="148"/>
      <c r="AJ26" s="148"/>
      <c r="AK26" s="148"/>
      <c r="AL26" s="148"/>
      <c r="AM26" s="148"/>
      <c r="AN26" s="148"/>
      <c r="AO26" s="148"/>
      <c r="AP26" s="148"/>
      <c r="AQ26" s="148"/>
      <c r="AR26" s="148"/>
      <c r="AS26" s="148"/>
      <c r="AT26" s="148"/>
      <c r="AU26" s="148"/>
      <c r="AV26" s="148"/>
      <c r="AW26" s="148"/>
      <c r="AX26" s="148"/>
      <c r="AY26" s="148"/>
      <c r="AZ26" s="148"/>
      <c r="BA26" s="148"/>
      <c r="BB26" s="148"/>
      <c r="BC26" s="148"/>
      <c r="BD26" s="148"/>
      <c r="BE26" s="148"/>
      <c r="BF26" s="148"/>
      <c r="BG26" s="148"/>
      <c r="BH26" s="148"/>
    </row>
    <row r="27" spans="1:60" ht="45" outlineLevel="3" x14ac:dyDescent="0.2">
      <c r="A27" s="155"/>
      <c r="B27" s="156"/>
      <c r="C27" s="186" t="s">
        <v>619</v>
      </c>
      <c r="D27" s="159"/>
      <c r="E27" s="160">
        <v>3.9870000000000001</v>
      </c>
      <c r="F27" s="158"/>
      <c r="G27" s="158"/>
      <c r="H27" s="158"/>
      <c r="I27" s="158"/>
      <c r="J27" s="158"/>
      <c r="K27" s="158"/>
      <c r="L27" s="158"/>
      <c r="M27" s="158"/>
      <c r="N27" s="157"/>
      <c r="O27" s="157"/>
      <c r="P27" s="157"/>
      <c r="Q27" s="157"/>
      <c r="R27" s="158"/>
      <c r="S27" s="158"/>
      <c r="T27" s="158"/>
      <c r="U27" s="158"/>
      <c r="V27" s="158"/>
      <c r="W27" s="158"/>
      <c r="X27" s="158"/>
      <c r="Y27" s="158"/>
      <c r="Z27" s="148"/>
      <c r="AA27" s="148"/>
      <c r="AB27" s="148"/>
      <c r="AC27" s="148"/>
      <c r="AD27" s="148"/>
      <c r="AE27" s="148"/>
      <c r="AF27" s="148"/>
      <c r="AG27" s="148" t="s">
        <v>203</v>
      </c>
      <c r="AH27" s="148">
        <v>0</v>
      </c>
      <c r="AI27" s="148"/>
      <c r="AJ27" s="148"/>
      <c r="AK27" s="148"/>
      <c r="AL27" s="148"/>
      <c r="AM27" s="148"/>
      <c r="AN27" s="148"/>
      <c r="AO27" s="148"/>
      <c r="AP27" s="148"/>
      <c r="AQ27" s="148"/>
      <c r="AR27" s="148"/>
      <c r="AS27" s="148"/>
      <c r="AT27" s="148"/>
      <c r="AU27" s="148"/>
      <c r="AV27" s="148"/>
      <c r="AW27" s="148"/>
      <c r="AX27" s="148"/>
      <c r="AY27" s="148"/>
      <c r="AZ27" s="148"/>
      <c r="BA27" s="148"/>
      <c r="BB27" s="148"/>
      <c r="BC27" s="148"/>
      <c r="BD27" s="148"/>
      <c r="BE27" s="148"/>
      <c r="BF27" s="148"/>
      <c r="BG27" s="148"/>
      <c r="BH27" s="148"/>
    </row>
    <row r="28" spans="1:60" ht="22.5" outlineLevel="3" x14ac:dyDescent="0.2">
      <c r="A28" s="155"/>
      <c r="B28" s="156"/>
      <c r="C28" s="186" t="s">
        <v>620</v>
      </c>
      <c r="D28" s="159"/>
      <c r="E28" s="160">
        <v>1.125</v>
      </c>
      <c r="F28" s="158"/>
      <c r="G28" s="158"/>
      <c r="H28" s="158"/>
      <c r="I28" s="158"/>
      <c r="J28" s="158"/>
      <c r="K28" s="158"/>
      <c r="L28" s="158"/>
      <c r="M28" s="158"/>
      <c r="N28" s="157"/>
      <c r="O28" s="157"/>
      <c r="P28" s="157"/>
      <c r="Q28" s="157"/>
      <c r="R28" s="158"/>
      <c r="S28" s="158"/>
      <c r="T28" s="158"/>
      <c r="U28" s="158"/>
      <c r="V28" s="158"/>
      <c r="W28" s="158"/>
      <c r="X28" s="158"/>
      <c r="Y28" s="158"/>
      <c r="Z28" s="148"/>
      <c r="AA28" s="148"/>
      <c r="AB28" s="148"/>
      <c r="AC28" s="148"/>
      <c r="AD28" s="148"/>
      <c r="AE28" s="148"/>
      <c r="AF28" s="148"/>
      <c r="AG28" s="148" t="s">
        <v>203</v>
      </c>
      <c r="AH28" s="148">
        <v>0</v>
      </c>
      <c r="AI28" s="148"/>
      <c r="AJ28" s="148"/>
      <c r="AK28" s="148"/>
      <c r="AL28" s="148"/>
      <c r="AM28" s="148"/>
      <c r="AN28" s="148"/>
      <c r="AO28" s="148"/>
      <c r="AP28" s="148"/>
      <c r="AQ28" s="148"/>
      <c r="AR28" s="148"/>
      <c r="AS28" s="148"/>
      <c r="AT28" s="148"/>
      <c r="AU28" s="148"/>
      <c r="AV28" s="148"/>
      <c r="AW28" s="148"/>
      <c r="AX28" s="148"/>
      <c r="AY28" s="148"/>
      <c r="AZ28" s="148"/>
      <c r="BA28" s="148"/>
      <c r="BB28" s="148"/>
      <c r="BC28" s="148"/>
      <c r="BD28" s="148"/>
      <c r="BE28" s="148"/>
      <c r="BF28" s="148"/>
      <c r="BG28" s="148"/>
      <c r="BH28" s="148"/>
    </row>
    <row r="29" spans="1:60" outlineLevel="3" x14ac:dyDescent="0.2">
      <c r="A29" s="155"/>
      <c r="B29" s="156"/>
      <c r="C29" s="186" t="s">
        <v>621</v>
      </c>
      <c r="D29" s="159"/>
      <c r="E29" s="160">
        <v>0.70199999999999996</v>
      </c>
      <c r="F29" s="158"/>
      <c r="G29" s="158"/>
      <c r="H29" s="158"/>
      <c r="I29" s="158"/>
      <c r="J29" s="158"/>
      <c r="K29" s="158"/>
      <c r="L29" s="158"/>
      <c r="M29" s="158"/>
      <c r="N29" s="157"/>
      <c r="O29" s="157"/>
      <c r="P29" s="157"/>
      <c r="Q29" s="157"/>
      <c r="R29" s="158"/>
      <c r="S29" s="158"/>
      <c r="T29" s="158"/>
      <c r="U29" s="158"/>
      <c r="V29" s="158"/>
      <c r="W29" s="158"/>
      <c r="X29" s="158"/>
      <c r="Y29" s="158"/>
      <c r="Z29" s="148"/>
      <c r="AA29" s="148"/>
      <c r="AB29" s="148"/>
      <c r="AC29" s="148"/>
      <c r="AD29" s="148"/>
      <c r="AE29" s="148"/>
      <c r="AF29" s="148"/>
      <c r="AG29" s="148" t="s">
        <v>203</v>
      </c>
      <c r="AH29" s="148">
        <v>0</v>
      </c>
      <c r="AI29" s="148"/>
      <c r="AJ29" s="148"/>
      <c r="AK29" s="148"/>
      <c r="AL29" s="148"/>
      <c r="AM29" s="148"/>
      <c r="AN29" s="148"/>
      <c r="AO29" s="148"/>
      <c r="AP29" s="148"/>
      <c r="AQ29" s="148"/>
      <c r="AR29" s="148"/>
      <c r="AS29" s="148"/>
      <c r="AT29" s="148"/>
      <c r="AU29" s="148"/>
      <c r="AV29" s="148"/>
      <c r="AW29" s="148"/>
      <c r="AX29" s="148"/>
      <c r="AY29" s="148"/>
      <c r="AZ29" s="148"/>
      <c r="BA29" s="148"/>
      <c r="BB29" s="148"/>
      <c r="BC29" s="148"/>
      <c r="BD29" s="148"/>
      <c r="BE29" s="148"/>
      <c r="BF29" s="148"/>
      <c r="BG29" s="148"/>
      <c r="BH29" s="148"/>
    </row>
    <row r="30" spans="1:60" outlineLevel="1" x14ac:dyDescent="0.2">
      <c r="A30" s="169">
        <v>6</v>
      </c>
      <c r="B30" s="170" t="s">
        <v>622</v>
      </c>
      <c r="C30" s="185" t="s">
        <v>623</v>
      </c>
      <c r="D30" s="171" t="s">
        <v>193</v>
      </c>
      <c r="E30" s="172">
        <v>40.272750000000002</v>
      </c>
      <c r="F30" s="173"/>
      <c r="G30" s="174">
        <f>ROUND(E30*F30,2)</f>
        <v>0</v>
      </c>
      <c r="H30" s="173"/>
      <c r="I30" s="174">
        <f>ROUND(E30*H30,2)</f>
        <v>0</v>
      </c>
      <c r="J30" s="173"/>
      <c r="K30" s="174">
        <f>ROUND(E30*J30,2)</f>
        <v>0</v>
      </c>
      <c r="L30" s="174">
        <v>21</v>
      </c>
      <c r="M30" s="174">
        <f>G30*(1+L30/100)</f>
        <v>0</v>
      </c>
      <c r="N30" s="172">
        <v>0</v>
      </c>
      <c r="O30" s="172">
        <f>ROUND(E30*N30,2)</f>
        <v>0</v>
      </c>
      <c r="P30" s="172">
        <v>0</v>
      </c>
      <c r="Q30" s="172">
        <f>ROUND(E30*P30,2)</f>
        <v>0</v>
      </c>
      <c r="R30" s="174" t="s">
        <v>194</v>
      </c>
      <c r="S30" s="174" t="s">
        <v>195</v>
      </c>
      <c r="T30" s="175" t="s">
        <v>195</v>
      </c>
      <c r="U30" s="158">
        <v>1.7629999999999999</v>
      </c>
      <c r="V30" s="158">
        <f>ROUND(E30*U30,2)</f>
        <v>71</v>
      </c>
      <c r="W30" s="158"/>
      <c r="X30" s="158" t="s">
        <v>197</v>
      </c>
      <c r="Y30" s="158" t="s">
        <v>198</v>
      </c>
      <c r="Z30" s="148"/>
      <c r="AA30" s="148"/>
      <c r="AB30" s="148"/>
      <c r="AC30" s="148"/>
      <c r="AD30" s="148"/>
      <c r="AE30" s="148"/>
      <c r="AF30" s="148"/>
      <c r="AG30" s="148" t="s">
        <v>199</v>
      </c>
      <c r="AH30" s="148"/>
      <c r="AI30" s="148"/>
      <c r="AJ30" s="148"/>
      <c r="AK30" s="148"/>
      <c r="AL30" s="148"/>
      <c r="AM30" s="148"/>
      <c r="AN30" s="148"/>
      <c r="AO30" s="148"/>
      <c r="AP30" s="148"/>
      <c r="AQ30" s="148"/>
      <c r="AR30" s="148"/>
      <c r="AS30" s="148"/>
      <c r="AT30" s="148"/>
      <c r="AU30" s="148"/>
      <c r="AV30" s="148"/>
      <c r="AW30" s="148"/>
      <c r="AX30" s="148"/>
      <c r="AY30" s="148"/>
      <c r="AZ30" s="148"/>
      <c r="BA30" s="148"/>
      <c r="BB30" s="148"/>
      <c r="BC30" s="148"/>
      <c r="BD30" s="148"/>
      <c r="BE30" s="148"/>
      <c r="BF30" s="148"/>
      <c r="BG30" s="148"/>
      <c r="BH30" s="148"/>
    </row>
    <row r="31" spans="1:60" outlineLevel="2" x14ac:dyDescent="0.2">
      <c r="A31" s="155"/>
      <c r="B31" s="156"/>
      <c r="C31" s="247" t="s">
        <v>624</v>
      </c>
      <c r="D31" s="248"/>
      <c r="E31" s="248"/>
      <c r="F31" s="248"/>
      <c r="G31" s="248"/>
      <c r="H31" s="158"/>
      <c r="I31" s="158"/>
      <c r="J31" s="158"/>
      <c r="K31" s="158"/>
      <c r="L31" s="158"/>
      <c r="M31" s="158"/>
      <c r="N31" s="157"/>
      <c r="O31" s="157"/>
      <c r="P31" s="157"/>
      <c r="Q31" s="157"/>
      <c r="R31" s="158"/>
      <c r="S31" s="158"/>
      <c r="T31" s="158"/>
      <c r="U31" s="158"/>
      <c r="V31" s="158"/>
      <c r="W31" s="158"/>
      <c r="X31" s="158"/>
      <c r="Y31" s="158"/>
      <c r="Z31" s="148"/>
      <c r="AA31" s="148"/>
      <c r="AB31" s="148"/>
      <c r="AC31" s="148"/>
      <c r="AD31" s="148"/>
      <c r="AE31" s="148"/>
      <c r="AF31" s="148"/>
      <c r="AG31" s="148" t="s">
        <v>201</v>
      </c>
      <c r="AH31" s="148"/>
      <c r="AI31" s="148"/>
      <c r="AJ31" s="148"/>
      <c r="AK31" s="148"/>
      <c r="AL31" s="148"/>
      <c r="AM31" s="148"/>
      <c r="AN31" s="148"/>
      <c r="AO31" s="148"/>
      <c r="AP31" s="148"/>
      <c r="AQ31" s="148"/>
      <c r="AR31" s="148"/>
      <c r="AS31" s="148"/>
      <c r="AT31" s="148"/>
      <c r="AU31" s="148"/>
      <c r="AV31" s="148"/>
      <c r="AW31" s="148"/>
      <c r="AX31" s="148"/>
      <c r="AY31" s="148"/>
      <c r="AZ31" s="148"/>
      <c r="BA31" s="176" t="str">
        <f>C31</f>
        <v>Příplatek k cenám hloubených vykopávek za ztížení vykopávky v blízkosti podzemního vedení nebo výbušnin pro jakoukoliv třídu horniny.</v>
      </c>
      <c r="BB31" s="148"/>
      <c r="BC31" s="148"/>
      <c r="BD31" s="148"/>
      <c r="BE31" s="148"/>
      <c r="BF31" s="148"/>
      <c r="BG31" s="148"/>
      <c r="BH31" s="148"/>
    </row>
    <row r="32" spans="1:60" outlineLevel="2" x14ac:dyDescent="0.2">
      <c r="A32" s="155"/>
      <c r="B32" s="156"/>
      <c r="C32" s="186" t="s">
        <v>625</v>
      </c>
      <c r="D32" s="159"/>
      <c r="E32" s="160"/>
      <c r="F32" s="158"/>
      <c r="G32" s="158"/>
      <c r="H32" s="158"/>
      <c r="I32" s="158"/>
      <c r="J32" s="158"/>
      <c r="K32" s="158"/>
      <c r="L32" s="158"/>
      <c r="M32" s="158"/>
      <c r="N32" s="157"/>
      <c r="O32" s="157"/>
      <c r="P32" s="157"/>
      <c r="Q32" s="157"/>
      <c r="R32" s="158"/>
      <c r="S32" s="158"/>
      <c r="T32" s="158"/>
      <c r="U32" s="158"/>
      <c r="V32" s="158"/>
      <c r="W32" s="158"/>
      <c r="X32" s="158"/>
      <c r="Y32" s="158"/>
      <c r="Z32" s="148"/>
      <c r="AA32" s="148"/>
      <c r="AB32" s="148"/>
      <c r="AC32" s="148"/>
      <c r="AD32" s="148"/>
      <c r="AE32" s="148"/>
      <c r="AF32" s="148"/>
      <c r="AG32" s="148" t="s">
        <v>203</v>
      </c>
      <c r="AH32" s="148">
        <v>0</v>
      </c>
      <c r="AI32" s="148"/>
      <c r="AJ32" s="148"/>
      <c r="AK32" s="148"/>
      <c r="AL32" s="148"/>
      <c r="AM32" s="148"/>
      <c r="AN32" s="148"/>
      <c r="AO32" s="148"/>
      <c r="AP32" s="148"/>
      <c r="AQ32" s="148"/>
      <c r="AR32" s="148"/>
      <c r="AS32" s="148"/>
      <c r="AT32" s="148"/>
      <c r="AU32" s="148"/>
      <c r="AV32" s="148"/>
      <c r="AW32" s="148"/>
      <c r="AX32" s="148"/>
      <c r="AY32" s="148"/>
      <c r="AZ32" s="148"/>
      <c r="BA32" s="148"/>
      <c r="BB32" s="148"/>
      <c r="BC32" s="148"/>
      <c r="BD32" s="148"/>
      <c r="BE32" s="148"/>
      <c r="BF32" s="148"/>
      <c r="BG32" s="148"/>
      <c r="BH32" s="148"/>
    </row>
    <row r="33" spans="1:60" outlineLevel="3" x14ac:dyDescent="0.2">
      <c r="A33" s="155"/>
      <c r="B33" s="156"/>
      <c r="C33" s="186" t="s">
        <v>626</v>
      </c>
      <c r="D33" s="159"/>
      <c r="E33" s="160">
        <v>40.272750000000002</v>
      </c>
      <c r="F33" s="158"/>
      <c r="G33" s="158"/>
      <c r="H33" s="158"/>
      <c r="I33" s="158"/>
      <c r="J33" s="158"/>
      <c r="K33" s="158"/>
      <c r="L33" s="158"/>
      <c r="M33" s="158"/>
      <c r="N33" s="157"/>
      <c r="O33" s="157"/>
      <c r="P33" s="157"/>
      <c r="Q33" s="157"/>
      <c r="R33" s="158"/>
      <c r="S33" s="158"/>
      <c r="T33" s="158"/>
      <c r="U33" s="158"/>
      <c r="V33" s="158"/>
      <c r="W33" s="158"/>
      <c r="X33" s="158"/>
      <c r="Y33" s="158"/>
      <c r="Z33" s="148"/>
      <c r="AA33" s="148"/>
      <c r="AB33" s="148"/>
      <c r="AC33" s="148"/>
      <c r="AD33" s="148"/>
      <c r="AE33" s="148"/>
      <c r="AF33" s="148"/>
      <c r="AG33" s="148" t="s">
        <v>203</v>
      </c>
      <c r="AH33" s="148">
        <v>5</v>
      </c>
      <c r="AI33" s="148"/>
      <c r="AJ33" s="148"/>
      <c r="AK33" s="148"/>
      <c r="AL33" s="148"/>
      <c r="AM33" s="148"/>
      <c r="AN33" s="148"/>
      <c r="AO33" s="148"/>
      <c r="AP33" s="148"/>
      <c r="AQ33" s="148"/>
      <c r="AR33" s="148"/>
      <c r="AS33" s="148"/>
      <c r="AT33" s="148"/>
      <c r="AU33" s="148"/>
      <c r="AV33" s="148"/>
      <c r="AW33" s="148"/>
      <c r="AX33" s="148"/>
      <c r="AY33" s="148"/>
      <c r="AZ33" s="148"/>
      <c r="BA33" s="148"/>
      <c r="BB33" s="148"/>
      <c r="BC33" s="148"/>
      <c r="BD33" s="148"/>
      <c r="BE33" s="148"/>
      <c r="BF33" s="148"/>
      <c r="BG33" s="148"/>
      <c r="BH33" s="148"/>
    </row>
    <row r="34" spans="1:60" outlineLevel="1" x14ac:dyDescent="0.2">
      <c r="A34" s="169">
        <v>7</v>
      </c>
      <c r="B34" s="170" t="s">
        <v>627</v>
      </c>
      <c r="C34" s="185" t="s">
        <v>628</v>
      </c>
      <c r="D34" s="171" t="s">
        <v>193</v>
      </c>
      <c r="E34" s="172">
        <v>268.48500000000001</v>
      </c>
      <c r="F34" s="173"/>
      <c r="G34" s="174">
        <f>ROUND(E34*F34,2)</f>
        <v>0</v>
      </c>
      <c r="H34" s="173"/>
      <c r="I34" s="174">
        <f>ROUND(E34*H34,2)</f>
        <v>0</v>
      </c>
      <c r="J34" s="173"/>
      <c r="K34" s="174">
        <f>ROUND(E34*J34,2)</f>
        <v>0</v>
      </c>
      <c r="L34" s="174">
        <v>21</v>
      </c>
      <c r="M34" s="174">
        <f>G34*(1+L34/100)</f>
        <v>0</v>
      </c>
      <c r="N34" s="172">
        <v>0</v>
      </c>
      <c r="O34" s="172">
        <f>ROUND(E34*N34,2)</f>
        <v>0</v>
      </c>
      <c r="P34" s="172">
        <v>0</v>
      </c>
      <c r="Q34" s="172">
        <f>ROUND(E34*P34,2)</f>
        <v>0</v>
      </c>
      <c r="R34" s="174" t="s">
        <v>194</v>
      </c>
      <c r="S34" s="174" t="s">
        <v>195</v>
      </c>
      <c r="T34" s="175" t="s">
        <v>195</v>
      </c>
      <c r="U34" s="158">
        <v>18.04</v>
      </c>
      <c r="V34" s="158">
        <f>ROUND(E34*U34,2)</f>
        <v>4843.47</v>
      </c>
      <c r="W34" s="158"/>
      <c r="X34" s="158" t="s">
        <v>197</v>
      </c>
      <c r="Y34" s="158" t="s">
        <v>198</v>
      </c>
      <c r="Z34" s="148"/>
      <c r="AA34" s="148"/>
      <c r="AB34" s="148"/>
      <c r="AC34" s="148"/>
      <c r="AD34" s="148"/>
      <c r="AE34" s="148"/>
      <c r="AF34" s="148"/>
      <c r="AG34" s="148" t="s">
        <v>199</v>
      </c>
      <c r="AH34" s="148"/>
      <c r="AI34" s="148"/>
      <c r="AJ34" s="148"/>
      <c r="AK34" s="148"/>
      <c r="AL34" s="148"/>
      <c r="AM34" s="148"/>
      <c r="AN34" s="148"/>
      <c r="AO34" s="148"/>
      <c r="AP34" s="148"/>
      <c r="AQ34" s="148"/>
      <c r="AR34" s="148"/>
      <c r="AS34" s="148"/>
      <c r="AT34" s="148"/>
      <c r="AU34" s="148"/>
      <c r="AV34" s="148"/>
      <c r="AW34" s="148"/>
      <c r="AX34" s="148"/>
      <c r="AY34" s="148"/>
      <c r="AZ34" s="148"/>
      <c r="BA34" s="148"/>
      <c r="BB34" s="148"/>
      <c r="BC34" s="148"/>
      <c r="BD34" s="148"/>
      <c r="BE34" s="148"/>
      <c r="BF34" s="148"/>
      <c r="BG34" s="148"/>
      <c r="BH34" s="148"/>
    </row>
    <row r="35" spans="1:60" ht="22.5" outlineLevel="2" x14ac:dyDescent="0.2">
      <c r="A35" s="155"/>
      <c r="B35" s="156"/>
      <c r="C35" s="247" t="s">
        <v>629</v>
      </c>
      <c r="D35" s="248"/>
      <c r="E35" s="248"/>
      <c r="F35" s="248"/>
      <c r="G35" s="248"/>
      <c r="H35" s="158"/>
      <c r="I35" s="158"/>
      <c r="J35" s="158"/>
      <c r="K35" s="158"/>
      <c r="L35" s="158"/>
      <c r="M35" s="158"/>
      <c r="N35" s="157"/>
      <c r="O35" s="157"/>
      <c r="P35" s="157"/>
      <c r="Q35" s="157"/>
      <c r="R35" s="158"/>
      <c r="S35" s="158"/>
      <c r="T35" s="158"/>
      <c r="U35" s="158"/>
      <c r="V35" s="158"/>
      <c r="W35" s="158"/>
      <c r="X35" s="158"/>
      <c r="Y35" s="158"/>
      <c r="Z35" s="148"/>
      <c r="AA35" s="148"/>
      <c r="AB35" s="148"/>
      <c r="AC35" s="148"/>
      <c r="AD35" s="148"/>
      <c r="AE35" s="148"/>
      <c r="AF35" s="148"/>
      <c r="AG35" s="148" t="s">
        <v>201</v>
      </c>
      <c r="AH35" s="148"/>
      <c r="AI35" s="148"/>
      <c r="AJ35" s="148"/>
      <c r="AK35" s="148"/>
      <c r="AL35" s="148"/>
      <c r="AM35" s="148"/>
      <c r="AN35" s="148"/>
      <c r="AO35" s="148"/>
      <c r="AP35" s="148"/>
      <c r="AQ35" s="148"/>
      <c r="AR35" s="148"/>
      <c r="AS35" s="148"/>
      <c r="AT35" s="148"/>
      <c r="AU35" s="148"/>
      <c r="AV35" s="148"/>
      <c r="AW35" s="148"/>
      <c r="AX35" s="148"/>
      <c r="AY35" s="148"/>
      <c r="AZ35" s="148"/>
      <c r="BA35" s="176" t="str">
        <f>C35</f>
        <v>zapažených i nezapažených s urovnáním dna do předepsaného profilu a spádu, s přehozením výkopku na přilehlém terénu na vzdálenost do 3 m od podélné osy rýhy nebo s naložením výkopku na dopravní prostředek.</v>
      </c>
      <c r="BB35" s="148"/>
      <c r="BC35" s="148"/>
      <c r="BD35" s="148"/>
      <c r="BE35" s="148"/>
      <c r="BF35" s="148"/>
      <c r="BG35" s="148"/>
      <c r="BH35" s="148"/>
    </row>
    <row r="36" spans="1:60" ht="45" outlineLevel="2" x14ac:dyDescent="0.2">
      <c r="A36" s="155"/>
      <c r="B36" s="156"/>
      <c r="C36" s="186" t="s">
        <v>630</v>
      </c>
      <c r="D36" s="159"/>
      <c r="E36" s="160">
        <v>186.06</v>
      </c>
      <c r="F36" s="158"/>
      <c r="G36" s="158"/>
      <c r="H36" s="158"/>
      <c r="I36" s="158"/>
      <c r="J36" s="158"/>
      <c r="K36" s="158"/>
      <c r="L36" s="158"/>
      <c r="M36" s="158"/>
      <c r="N36" s="157"/>
      <c r="O36" s="157"/>
      <c r="P36" s="157"/>
      <c r="Q36" s="157"/>
      <c r="R36" s="158"/>
      <c r="S36" s="158"/>
      <c r="T36" s="158"/>
      <c r="U36" s="158"/>
      <c r="V36" s="158"/>
      <c r="W36" s="158"/>
      <c r="X36" s="158"/>
      <c r="Y36" s="158"/>
      <c r="Z36" s="148"/>
      <c r="AA36" s="148"/>
      <c r="AB36" s="148"/>
      <c r="AC36" s="148"/>
      <c r="AD36" s="148"/>
      <c r="AE36" s="148"/>
      <c r="AF36" s="148"/>
      <c r="AG36" s="148" t="s">
        <v>203</v>
      </c>
      <c r="AH36" s="148">
        <v>0</v>
      </c>
      <c r="AI36" s="148"/>
      <c r="AJ36" s="148"/>
      <c r="AK36" s="148"/>
      <c r="AL36" s="148"/>
      <c r="AM36" s="148"/>
      <c r="AN36" s="148"/>
      <c r="AO36" s="148"/>
      <c r="AP36" s="148"/>
      <c r="AQ36" s="148"/>
      <c r="AR36" s="148"/>
      <c r="AS36" s="148"/>
      <c r="AT36" s="148"/>
      <c r="AU36" s="148"/>
      <c r="AV36" s="148"/>
      <c r="AW36" s="148"/>
      <c r="AX36" s="148"/>
      <c r="AY36" s="148"/>
      <c r="AZ36" s="148"/>
      <c r="BA36" s="148"/>
      <c r="BB36" s="148"/>
      <c r="BC36" s="148"/>
      <c r="BD36" s="148"/>
      <c r="BE36" s="148"/>
      <c r="BF36" s="148"/>
      <c r="BG36" s="148"/>
      <c r="BH36" s="148"/>
    </row>
    <row r="37" spans="1:60" ht="22.5" outlineLevel="3" x14ac:dyDescent="0.2">
      <c r="A37" s="155"/>
      <c r="B37" s="156"/>
      <c r="C37" s="186" t="s">
        <v>631</v>
      </c>
      <c r="D37" s="159"/>
      <c r="E37" s="160">
        <v>52.5</v>
      </c>
      <c r="F37" s="158"/>
      <c r="G37" s="158"/>
      <c r="H37" s="158"/>
      <c r="I37" s="158"/>
      <c r="J37" s="158"/>
      <c r="K37" s="158"/>
      <c r="L37" s="158"/>
      <c r="M37" s="158"/>
      <c r="N37" s="157"/>
      <c r="O37" s="157"/>
      <c r="P37" s="157"/>
      <c r="Q37" s="157"/>
      <c r="R37" s="158"/>
      <c r="S37" s="158"/>
      <c r="T37" s="158"/>
      <c r="U37" s="158"/>
      <c r="V37" s="158"/>
      <c r="W37" s="158"/>
      <c r="X37" s="158"/>
      <c r="Y37" s="158"/>
      <c r="Z37" s="148"/>
      <c r="AA37" s="148"/>
      <c r="AB37" s="148"/>
      <c r="AC37" s="148"/>
      <c r="AD37" s="148"/>
      <c r="AE37" s="148"/>
      <c r="AF37" s="148"/>
      <c r="AG37" s="148" t="s">
        <v>203</v>
      </c>
      <c r="AH37" s="148">
        <v>0</v>
      </c>
      <c r="AI37" s="148"/>
      <c r="AJ37" s="148"/>
      <c r="AK37" s="148"/>
      <c r="AL37" s="148"/>
      <c r="AM37" s="148"/>
      <c r="AN37" s="148"/>
      <c r="AO37" s="148"/>
      <c r="AP37" s="148"/>
      <c r="AQ37" s="148"/>
      <c r="AR37" s="148"/>
      <c r="AS37" s="148"/>
      <c r="AT37" s="148"/>
      <c r="AU37" s="148"/>
      <c r="AV37" s="148"/>
      <c r="AW37" s="148"/>
      <c r="AX37" s="148"/>
      <c r="AY37" s="148"/>
      <c r="AZ37" s="148"/>
      <c r="BA37" s="148"/>
      <c r="BB37" s="148"/>
      <c r="BC37" s="148"/>
      <c r="BD37" s="148"/>
      <c r="BE37" s="148"/>
      <c r="BF37" s="148"/>
      <c r="BG37" s="148"/>
      <c r="BH37" s="148"/>
    </row>
    <row r="38" spans="1:60" outlineLevel="3" x14ac:dyDescent="0.2">
      <c r="A38" s="155"/>
      <c r="B38" s="156"/>
      <c r="C38" s="186" t="s">
        <v>632</v>
      </c>
      <c r="D38" s="159"/>
      <c r="E38" s="160">
        <v>29.925000000000001</v>
      </c>
      <c r="F38" s="158"/>
      <c r="G38" s="158"/>
      <c r="H38" s="158"/>
      <c r="I38" s="158"/>
      <c r="J38" s="158"/>
      <c r="K38" s="158"/>
      <c r="L38" s="158"/>
      <c r="M38" s="158"/>
      <c r="N38" s="157"/>
      <c r="O38" s="157"/>
      <c r="P38" s="157"/>
      <c r="Q38" s="157"/>
      <c r="R38" s="158"/>
      <c r="S38" s="158"/>
      <c r="T38" s="158"/>
      <c r="U38" s="158"/>
      <c r="V38" s="158"/>
      <c r="W38" s="158"/>
      <c r="X38" s="158"/>
      <c r="Y38" s="158"/>
      <c r="Z38" s="148"/>
      <c r="AA38" s="148"/>
      <c r="AB38" s="148"/>
      <c r="AC38" s="148"/>
      <c r="AD38" s="148"/>
      <c r="AE38" s="148"/>
      <c r="AF38" s="148"/>
      <c r="AG38" s="148" t="s">
        <v>203</v>
      </c>
      <c r="AH38" s="148">
        <v>0</v>
      </c>
      <c r="AI38" s="148"/>
      <c r="AJ38" s="148"/>
      <c r="AK38" s="148"/>
      <c r="AL38" s="148"/>
      <c r="AM38" s="148"/>
      <c r="AN38" s="148"/>
      <c r="AO38" s="148"/>
      <c r="AP38" s="148"/>
      <c r="AQ38" s="148"/>
      <c r="AR38" s="148"/>
      <c r="AS38" s="148"/>
      <c r="AT38" s="148"/>
      <c r="AU38" s="148"/>
      <c r="AV38" s="148"/>
      <c r="AW38" s="148"/>
      <c r="AX38" s="148"/>
      <c r="AY38" s="148"/>
      <c r="AZ38" s="148"/>
      <c r="BA38" s="148"/>
      <c r="BB38" s="148"/>
      <c r="BC38" s="148"/>
      <c r="BD38" s="148"/>
      <c r="BE38" s="148"/>
      <c r="BF38" s="148"/>
      <c r="BG38" s="148"/>
      <c r="BH38" s="148"/>
    </row>
    <row r="39" spans="1:60" ht="22.5" outlineLevel="1" x14ac:dyDescent="0.2">
      <c r="A39" s="169">
        <v>8</v>
      </c>
      <c r="B39" s="170" t="s">
        <v>204</v>
      </c>
      <c r="C39" s="185" t="s">
        <v>205</v>
      </c>
      <c r="D39" s="171" t="s">
        <v>206</v>
      </c>
      <c r="E39" s="172">
        <v>959.55</v>
      </c>
      <c r="F39" s="173"/>
      <c r="G39" s="174">
        <f>ROUND(E39*F39,2)</f>
        <v>0</v>
      </c>
      <c r="H39" s="173"/>
      <c r="I39" s="174">
        <f>ROUND(E39*H39,2)</f>
        <v>0</v>
      </c>
      <c r="J39" s="173"/>
      <c r="K39" s="174">
        <f>ROUND(E39*J39,2)</f>
        <v>0</v>
      </c>
      <c r="L39" s="174">
        <v>21</v>
      </c>
      <c r="M39" s="174">
        <f>G39*(1+L39/100)</f>
        <v>0</v>
      </c>
      <c r="N39" s="172">
        <v>9.7999999999999997E-4</v>
      </c>
      <c r="O39" s="172">
        <f>ROUND(E39*N39,2)</f>
        <v>0.94</v>
      </c>
      <c r="P39" s="172">
        <v>0</v>
      </c>
      <c r="Q39" s="172">
        <f>ROUND(E39*P39,2)</f>
        <v>0</v>
      </c>
      <c r="R39" s="174" t="s">
        <v>194</v>
      </c>
      <c r="S39" s="174" t="s">
        <v>195</v>
      </c>
      <c r="T39" s="175" t="s">
        <v>195</v>
      </c>
      <c r="U39" s="158">
        <v>0.24</v>
      </c>
      <c r="V39" s="158">
        <f>ROUND(E39*U39,2)</f>
        <v>230.29</v>
      </c>
      <c r="W39" s="158"/>
      <c r="X39" s="158" t="s">
        <v>197</v>
      </c>
      <c r="Y39" s="158" t="s">
        <v>198</v>
      </c>
      <c r="Z39" s="148"/>
      <c r="AA39" s="148"/>
      <c r="AB39" s="148"/>
      <c r="AC39" s="148"/>
      <c r="AD39" s="148"/>
      <c r="AE39" s="148"/>
      <c r="AF39" s="148"/>
      <c r="AG39" s="148" t="s">
        <v>199</v>
      </c>
      <c r="AH39" s="148"/>
      <c r="AI39" s="148"/>
      <c r="AJ39" s="148"/>
      <c r="AK39" s="148"/>
      <c r="AL39" s="148"/>
      <c r="AM39" s="148"/>
      <c r="AN39" s="148"/>
      <c r="AO39" s="148"/>
      <c r="AP39" s="148"/>
      <c r="AQ39" s="148"/>
      <c r="AR39" s="148"/>
      <c r="AS39" s="148"/>
      <c r="AT39" s="148"/>
      <c r="AU39" s="148"/>
      <c r="AV39" s="148"/>
      <c r="AW39" s="148"/>
      <c r="AX39" s="148"/>
      <c r="AY39" s="148"/>
      <c r="AZ39" s="148"/>
      <c r="BA39" s="148"/>
      <c r="BB39" s="148"/>
      <c r="BC39" s="148"/>
      <c r="BD39" s="148"/>
      <c r="BE39" s="148"/>
      <c r="BF39" s="148"/>
      <c r="BG39" s="148"/>
      <c r="BH39" s="148"/>
    </row>
    <row r="40" spans="1:60" outlineLevel="2" x14ac:dyDescent="0.2">
      <c r="A40" s="155"/>
      <c r="B40" s="156"/>
      <c r="C40" s="247" t="s">
        <v>209</v>
      </c>
      <c r="D40" s="248"/>
      <c r="E40" s="248"/>
      <c r="F40" s="248"/>
      <c r="G40" s="248"/>
      <c r="H40" s="158"/>
      <c r="I40" s="158"/>
      <c r="J40" s="158"/>
      <c r="K40" s="158"/>
      <c r="L40" s="158"/>
      <c r="M40" s="158"/>
      <c r="N40" s="157"/>
      <c r="O40" s="157"/>
      <c r="P40" s="157"/>
      <c r="Q40" s="157"/>
      <c r="R40" s="158"/>
      <c r="S40" s="158"/>
      <c r="T40" s="158"/>
      <c r="U40" s="158"/>
      <c r="V40" s="158"/>
      <c r="W40" s="158"/>
      <c r="X40" s="158"/>
      <c r="Y40" s="158"/>
      <c r="Z40" s="148"/>
      <c r="AA40" s="148"/>
      <c r="AB40" s="148"/>
      <c r="AC40" s="148"/>
      <c r="AD40" s="148"/>
      <c r="AE40" s="148"/>
      <c r="AF40" s="148"/>
      <c r="AG40" s="148" t="s">
        <v>201</v>
      </c>
      <c r="AH40" s="148"/>
      <c r="AI40" s="148"/>
      <c r="AJ40" s="148"/>
      <c r="AK40" s="148"/>
      <c r="AL40" s="148"/>
      <c r="AM40" s="148"/>
      <c r="AN40" s="148"/>
      <c r="AO40" s="148"/>
      <c r="AP40" s="148"/>
      <c r="AQ40" s="148"/>
      <c r="AR40" s="148"/>
      <c r="AS40" s="148"/>
      <c r="AT40" s="148"/>
      <c r="AU40" s="148"/>
      <c r="AV40" s="148"/>
      <c r="AW40" s="148"/>
      <c r="AX40" s="148"/>
      <c r="AY40" s="148"/>
      <c r="AZ40" s="148"/>
      <c r="BA40" s="148"/>
      <c r="BB40" s="148"/>
      <c r="BC40" s="148"/>
      <c r="BD40" s="148"/>
      <c r="BE40" s="148"/>
      <c r="BF40" s="148"/>
      <c r="BG40" s="148"/>
      <c r="BH40" s="148"/>
    </row>
    <row r="41" spans="1:60" ht="45" outlineLevel="2" x14ac:dyDescent="0.2">
      <c r="A41" s="155"/>
      <c r="B41" s="156"/>
      <c r="C41" s="186" t="s">
        <v>633</v>
      </c>
      <c r="D41" s="159"/>
      <c r="E41" s="160">
        <v>664.5</v>
      </c>
      <c r="F41" s="158"/>
      <c r="G41" s="158"/>
      <c r="H41" s="158"/>
      <c r="I41" s="158"/>
      <c r="J41" s="158"/>
      <c r="K41" s="158"/>
      <c r="L41" s="158"/>
      <c r="M41" s="158"/>
      <c r="N41" s="157"/>
      <c r="O41" s="157"/>
      <c r="P41" s="157"/>
      <c r="Q41" s="157"/>
      <c r="R41" s="158"/>
      <c r="S41" s="158"/>
      <c r="T41" s="158"/>
      <c r="U41" s="158"/>
      <c r="V41" s="158"/>
      <c r="W41" s="158"/>
      <c r="X41" s="158"/>
      <c r="Y41" s="158"/>
      <c r="Z41" s="148"/>
      <c r="AA41" s="148"/>
      <c r="AB41" s="148"/>
      <c r="AC41" s="148"/>
      <c r="AD41" s="148"/>
      <c r="AE41" s="148"/>
      <c r="AF41" s="148"/>
      <c r="AG41" s="148" t="s">
        <v>203</v>
      </c>
      <c r="AH41" s="148">
        <v>0</v>
      </c>
      <c r="AI41" s="148"/>
      <c r="AJ41" s="148"/>
      <c r="AK41" s="148"/>
      <c r="AL41" s="148"/>
      <c r="AM41" s="148"/>
      <c r="AN41" s="148"/>
      <c r="AO41" s="148"/>
      <c r="AP41" s="148"/>
      <c r="AQ41" s="148"/>
      <c r="AR41" s="148"/>
      <c r="AS41" s="148"/>
      <c r="AT41" s="148"/>
      <c r="AU41" s="148"/>
      <c r="AV41" s="148"/>
      <c r="AW41" s="148"/>
      <c r="AX41" s="148"/>
      <c r="AY41" s="148"/>
      <c r="AZ41" s="148"/>
      <c r="BA41" s="148"/>
      <c r="BB41" s="148"/>
      <c r="BC41" s="148"/>
      <c r="BD41" s="148"/>
      <c r="BE41" s="148"/>
      <c r="BF41" s="148"/>
      <c r="BG41" s="148"/>
      <c r="BH41" s="148"/>
    </row>
    <row r="42" spans="1:60" outlineLevel="3" x14ac:dyDescent="0.2">
      <c r="A42" s="155"/>
      <c r="B42" s="156"/>
      <c r="C42" s="186" t="s">
        <v>634</v>
      </c>
      <c r="D42" s="159"/>
      <c r="E42" s="160">
        <v>187.5</v>
      </c>
      <c r="F42" s="158"/>
      <c r="G42" s="158"/>
      <c r="H42" s="158"/>
      <c r="I42" s="158"/>
      <c r="J42" s="158"/>
      <c r="K42" s="158"/>
      <c r="L42" s="158"/>
      <c r="M42" s="158"/>
      <c r="N42" s="157"/>
      <c r="O42" s="157"/>
      <c r="P42" s="157"/>
      <c r="Q42" s="157"/>
      <c r="R42" s="158"/>
      <c r="S42" s="158"/>
      <c r="T42" s="158"/>
      <c r="U42" s="158"/>
      <c r="V42" s="158"/>
      <c r="W42" s="158"/>
      <c r="X42" s="158"/>
      <c r="Y42" s="158"/>
      <c r="Z42" s="148"/>
      <c r="AA42" s="148"/>
      <c r="AB42" s="148"/>
      <c r="AC42" s="148"/>
      <c r="AD42" s="148"/>
      <c r="AE42" s="148"/>
      <c r="AF42" s="148"/>
      <c r="AG42" s="148" t="s">
        <v>203</v>
      </c>
      <c r="AH42" s="148">
        <v>0</v>
      </c>
      <c r="AI42" s="148"/>
      <c r="AJ42" s="148"/>
      <c r="AK42" s="148"/>
      <c r="AL42" s="148"/>
      <c r="AM42" s="148"/>
      <c r="AN42" s="148"/>
      <c r="AO42" s="148"/>
      <c r="AP42" s="148"/>
      <c r="AQ42" s="148"/>
      <c r="AR42" s="148"/>
      <c r="AS42" s="148"/>
      <c r="AT42" s="148"/>
      <c r="AU42" s="148"/>
      <c r="AV42" s="148"/>
      <c r="AW42" s="148"/>
      <c r="AX42" s="148"/>
      <c r="AY42" s="148"/>
      <c r="AZ42" s="148"/>
      <c r="BA42" s="148"/>
      <c r="BB42" s="148"/>
      <c r="BC42" s="148"/>
      <c r="BD42" s="148"/>
      <c r="BE42" s="148"/>
      <c r="BF42" s="148"/>
      <c r="BG42" s="148"/>
      <c r="BH42" s="148"/>
    </row>
    <row r="43" spans="1:60" outlineLevel="3" x14ac:dyDescent="0.2">
      <c r="A43" s="155"/>
      <c r="B43" s="156"/>
      <c r="C43" s="186" t="s">
        <v>635</v>
      </c>
      <c r="D43" s="159"/>
      <c r="E43" s="160">
        <v>107.55</v>
      </c>
      <c r="F43" s="158"/>
      <c r="G43" s="158"/>
      <c r="H43" s="158"/>
      <c r="I43" s="158"/>
      <c r="J43" s="158"/>
      <c r="K43" s="158"/>
      <c r="L43" s="158"/>
      <c r="M43" s="158"/>
      <c r="N43" s="157"/>
      <c r="O43" s="157"/>
      <c r="P43" s="157"/>
      <c r="Q43" s="157"/>
      <c r="R43" s="158"/>
      <c r="S43" s="158"/>
      <c r="T43" s="158"/>
      <c r="U43" s="158"/>
      <c r="V43" s="158"/>
      <c r="W43" s="158"/>
      <c r="X43" s="158"/>
      <c r="Y43" s="158"/>
      <c r="Z43" s="148"/>
      <c r="AA43" s="148"/>
      <c r="AB43" s="148"/>
      <c r="AC43" s="148"/>
      <c r="AD43" s="148"/>
      <c r="AE43" s="148"/>
      <c r="AF43" s="148"/>
      <c r="AG43" s="148" t="s">
        <v>203</v>
      </c>
      <c r="AH43" s="148">
        <v>0</v>
      </c>
      <c r="AI43" s="148"/>
      <c r="AJ43" s="148"/>
      <c r="AK43" s="148"/>
      <c r="AL43" s="148"/>
      <c r="AM43" s="148"/>
      <c r="AN43" s="148"/>
      <c r="AO43" s="148"/>
      <c r="AP43" s="148"/>
      <c r="AQ43" s="148"/>
      <c r="AR43" s="148"/>
      <c r="AS43" s="148"/>
      <c r="AT43" s="148"/>
      <c r="AU43" s="148"/>
      <c r="AV43" s="148"/>
      <c r="AW43" s="148"/>
      <c r="AX43" s="148"/>
      <c r="AY43" s="148"/>
      <c r="AZ43" s="148"/>
      <c r="BA43" s="148"/>
      <c r="BB43" s="148"/>
      <c r="BC43" s="148"/>
      <c r="BD43" s="148"/>
      <c r="BE43" s="148"/>
      <c r="BF43" s="148"/>
      <c r="BG43" s="148"/>
      <c r="BH43" s="148"/>
    </row>
    <row r="44" spans="1:60" outlineLevel="1" x14ac:dyDescent="0.2">
      <c r="A44" s="169">
        <v>9</v>
      </c>
      <c r="B44" s="170" t="s">
        <v>210</v>
      </c>
      <c r="C44" s="185" t="s">
        <v>211</v>
      </c>
      <c r="D44" s="171" t="s">
        <v>206</v>
      </c>
      <c r="E44" s="172">
        <v>959.55</v>
      </c>
      <c r="F44" s="173"/>
      <c r="G44" s="174">
        <f>ROUND(E44*F44,2)</f>
        <v>0</v>
      </c>
      <c r="H44" s="173"/>
      <c r="I44" s="174">
        <f>ROUND(E44*H44,2)</f>
        <v>0</v>
      </c>
      <c r="J44" s="173"/>
      <c r="K44" s="174">
        <f>ROUND(E44*J44,2)</f>
        <v>0</v>
      </c>
      <c r="L44" s="174">
        <v>21</v>
      </c>
      <c r="M44" s="174">
        <f>G44*(1+L44/100)</f>
        <v>0</v>
      </c>
      <c r="N44" s="172">
        <v>0</v>
      </c>
      <c r="O44" s="172">
        <f>ROUND(E44*N44,2)</f>
        <v>0</v>
      </c>
      <c r="P44" s="172">
        <v>0</v>
      </c>
      <c r="Q44" s="172">
        <f>ROUND(E44*P44,2)</f>
        <v>0</v>
      </c>
      <c r="R44" s="174" t="s">
        <v>194</v>
      </c>
      <c r="S44" s="174" t="s">
        <v>195</v>
      </c>
      <c r="T44" s="175" t="s">
        <v>195</v>
      </c>
      <c r="U44" s="158">
        <v>7.0000000000000007E-2</v>
      </c>
      <c r="V44" s="158">
        <f>ROUND(E44*U44,2)</f>
        <v>67.17</v>
      </c>
      <c r="W44" s="158"/>
      <c r="X44" s="158" t="s">
        <v>197</v>
      </c>
      <c r="Y44" s="158" t="s">
        <v>198</v>
      </c>
      <c r="Z44" s="148"/>
      <c r="AA44" s="148"/>
      <c r="AB44" s="148"/>
      <c r="AC44" s="148"/>
      <c r="AD44" s="148"/>
      <c r="AE44" s="148"/>
      <c r="AF44" s="148"/>
      <c r="AG44" s="148" t="s">
        <v>199</v>
      </c>
      <c r="AH44" s="148"/>
      <c r="AI44" s="148"/>
      <c r="AJ44" s="148"/>
      <c r="AK44" s="148"/>
      <c r="AL44" s="148"/>
      <c r="AM44" s="148"/>
      <c r="AN44" s="148"/>
      <c r="AO44" s="148"/>
      <c r="AP44" s="148"/>
      <c r="AQ44" s="148"/>
      <c r="AR44" s="148"/>
      <c r="AS44" s="148"/>
      <c r="AT44" s="148"/>
      <c r="AU44" s="148"/>
      <c r="AV44" s="148"/>
      <c r="AW44" s="148"/>
      <c r="AX44" s="148"/>
      <c r="AY44" s="148"/>
      <c r="AZ44" s="148"/>
      <c r="BA44" s="148"/>
      <c r="BB44" s="148"/>
      <c r="BC44" s="148"/>
      <c r="BD44" s="148"/>
      <c r="BE44" s="148"/>
      <c r="BF44" s="148"/>
      <c r="BG44" s="148"/>
      <c r="BH44" s="148"/>
    </row>
    <row r="45" spans="1:60" outlineLevel="2" x14ac:dyDescent="0.2">
      <c r="A45" s="155"/>
      <c r="B45" s="156"/>
      <c r="C45" s="247" t="s">
        <v>212</v>
      </c>
      <c r="D45" s="248"/>
      <c r="E45" s="248"/>
      <c r="F45" s="248"/>
      <c r="G45" s="248"/>
      <c r="H45" s="158"/>
      <c r="I45" s="158"/>
      <c r="J45" s="158"/>
      <c r="K45" s="158"/>
      <c r="L45" s="158"/>
      <c r="M45" s="158"/>
      <c r="N45" s="157"/>
      <c r="O45" s="157"/>
      <c r="P45" s="157"/>
      <c r="Q45" s="157"/>
      <c r="R45" s="158"/>
      <c r="S45" s="158"/>
      <c r="T45" s="158"/>
      <c r="U45" s="158"/>
      <c r="V45" s="158"/>
      <c r="W45" s="158"/>
      <c r="X45" s="158"/>
      <c r="Y45" s="158"/>
      <c r="Z45" s="148"/>
      <c r="AA45" s="148"/>
      <c r="AB45" s="148"/>
      <c r="AC45" s="148"/>
      <c r="AD45" s="148"/>
      <c r="AE45" s="148"/>
      <c r="AF45" s="148"/>
      <c r="AG45" s="148" t="s">
        <v>201</v>
      </c>
      <c r="AH45" s="148"/>
      <c r="AI45" s="148"/>
      <c r="AJ45" s="148"/>
      <c r="AK45" s="148"/>
      <c r="AL45" s="148"/>
      <c r="AM45" s="148"/>
      <c r="AN45" s="148"/>
      <c r="AO45" s="148"/>
      <c r="AP45" s="148"/>
      <c r="AQ45" s="148"/>
      <c r="AR45" s="148"/>
      <c r="AS45" s="148"/>
      <c r="AT45" s="148"/>
      <c r="AU45" s="148"/>
      <c r="AV45" s="148"/>
      <c r="AW45" s="148"/>
      <c r="AX45" s="148"/>
      <c r="AY45" s="148"/>
      <c r="AZ45" s="148"/>
      <c r="BA45" s="148"/>
      <c r="BB45" s="148"/>
      <c r="BC45" s="148"/>
      <c r="BD45" s="148"/>
      <c r="BE45" s="148"/>
      <c r="BF45" s="148"/>
      <c r="BG45" s="148"/>
      <c r="BH45" s="148"/>
    </row>
    <row r="46" spans="1:60" outlineLevel="2" x14ac:dyDescent="0.2">
      <c r="A46" s="155"/>
      <c r="B46" s="156"/>
      <c r="C46" s="186" t="s">
        <v>636</v>
      </c>
      <c r="D46" s="159"/>
      <c r="E46" s="160">
        <v>959.55</v>
      </c>
      <c r="F46" s="158"/>
      <c r="G46" s="158"/>
      <c r="H46" s="158"/>
      <c r="I46" s="158"/>
      <c r="J46" s="158"/>
      <c r="K46" s="158"/>
      <c r="L46" s="158"/>
      <c r="M46" s="158"/>
      <c r="N46" s="157"/>
      <c r="O46" s="157"/>
      <c r="P46" s="157"/>
      <c r="Q46" s="157"/>
      <c r="R46" s="158"/>
      <c r="S46" s="158"/>
      <c r="T46" s="158"/>
      <c r="U46" s="158"/>
      <c r="V46" s="158"/>
      <c r="W46" s="158"/>
      <c r="X46" s="158"/>
      <c r="Y46" s="158"/>
      <c r="Z46" s="148"/>
      <c r="AA46" s="148"/>
      <c r="AB46" s="148"/>
      <c r="AC46" s="148"/>
      <c r="AD46" s="148"/>
      <c r="AE46" s="148"/>
      <c r="AF46" s="148"/>
      <c r="AG46" s="148" t="s">
        <v>203</v>
      </c>
      <c r="AH46" s="148">
        <v>5</v>
      </c>
      <c r="AI46" s="148"/>
      <c r="AJ46" s="148"/>
      <c r="AK46" s="148"/>
      <c r="AL46" s="148"/>
      <c r="AM46" s="148"/>
      <c r="AN46" s="148"/>
      <c r="AO46" s="148"/>
      <c r="AP46" s="148"/>
      <c r="AQ46" s="148"/>
      <c r="AR46" s="148"/>
      <c r="AS46" s="148"/>
      <c r="AT46" s="148"/>
      <c r="AU46" s="148"/>
      <c r="AV46" s="148"/>
      <c r="AW46" s="148"/>
      <c r="AX46" s="148"/>
      <c r="AY46" s="148"/>
      <c r="AZ46" s="148"/>
      <c r="BA46" s="148"/>
      <c r="BB46" s="148"/>
      <c r="BC46" s="148"/>
      <c r="BD46" s="148"/>
      <c r="BE46" s="148"/>
      <c r="BF46" s="148"/>
      <c r="BG46" s="148"/>
      <c r="BH46" s="148"/>
    </row>
    <row r="47" spans="1:60" outlineLevel="1" x14ac:dyDescent="0.2">
      <c r="A47" s="169">
        <v>10</v>
      </c>
      <c r="B47" s="170" t="s">
        <v>637</v>
      </c>
      <c r="C47" s="185" t="s">
        <v>638</v>
      </c>
      <c r="D47" s="171" t="s">
        <v>193</v>
      </c>
      <c r="E47" s="172">
        <v>268.48500000000001</v>
      </c>
      <c r="F47" s="173"/>
      <c r="G47" s="174">
        <f>ROUND(E47*F47,2)</f>
        <v>0</v>
      </c>
      <c r="H47" s="173"/>
      <c r="I47" s="174">
        <f>ROUND(E47*H47,2)</f>
        <v>0</v>
      </c>
      <c r="J47" s="173"/>
      <c r="K47" s="174">
        <f>ROUND(E47*J47,2)</f>
        <v>0</v>
      </c>
      <c r="L47" s="174">
        <v>21</v>
      </c>
      <c r="M47" s="174">
        <f>G47*(1+L47/100)</f>
        <v>0</v>
      </c>
      <c r="N47" s="172">
        <v>0</v>
      </c>
      <c r="O47" s="172">
        <f>ROUND(E47*N47,2)</f>
        <v>0</v>
      </c>
      <c r="P47" s="172">
        <v>0</v>
      </c>
      <c r="Q47" s="172">
        <f>ROUND(E47*P47,2)</f>
        <v>0</v>
      </c>
      <c r="R47" s="174" t="s">
        <v>194</v>
      </c>
      <c r="S47" s="174" t="s">
        <v>195</v>
      </c>
      <c r="T47" s="175" t="s">
        <v>195</v>
      </c>
      <c r="U47" s="158">
        <v>0.34499999999999997</v>
      </c>
      <c r="V47" s="158">
        <f>ROUND(E47*U47,2)</f>
        <v>92.63</v>
      </c>
      <c r="W47" s="158"/>
      <c r="X47" s="158" t="s">
        <v>197</v>
      </c>
      <c r="Y47" s="158" t="s">
        <v>198</v>
      </c>
      <c r="Z47" s="148"/>
      <c r="AA47" s="148"/>
      <c r="AB47" s="148"/>
      <c r="AC47" s="148"/>
      <c r="AD47" s="148"/>
      <c r="AE47" s="148"/>
      <c r="AF47" s="148"/>
      <c r="AG47" s="148" t="s">
        <v>199</v>
      </c>
      <c r="AH47" s="148"/>
      <c r="AI47" s="148"/>
      <c r="AJ47" s="148"/>
      <c r="AK47" s="148"/>
      <c r="AL47" s="148"/>
      <c r="AM47" s="148"/>
      <c r="AN47" s="148"/>
      <c r="AO47" s="148"/>
      <c r="AP47" s="148"/>
      <c r="AQ47" s="148"/>
      <c r="AR47" s="148"/>
      <c r="AS47" s="148"/>
      <c r="AT47" s="148"/>
      <c r="AU47" s="148"/>
      <c r="AV47" s="148"/>
      <c r="AW47" s="148"/>
      <c r="AX47" s="148"/>
      <c r="AY47" s="148"/>
      <c r="AZ47" s="148"/>
      <c r="BA47" s="148"/>
      <c r="BB47" s="148"/>
      <c r="BC47" s="148"/>
      <c r="BD47" s="148"/>
      <c r="BE47" s="148"/>
      <c r="BF47" s="148"/>
      <c r="BG47" s="148"/>
      <c r="BH47" s="148"/>
    </row>
    <row r="48" spans="1:60" outlineLevel="2" x14ac:dyDescent="0.2">
      <c r="A48" s="155"/>
      <c r="B48" s="156"/>
      <c r="C48" s="247" t="s">
        <v>639</v>
      </c>
      <c r="D48" s="248"/>
      <c r="E48" s="248"/>
      <c r="F48" s="248"/>
      <c r="G48" s="248"/>
      <c r="H48" s="158"/>
      <c r="I48" s="158"/>
      <c r="J48" s="158"/>
      <c r="K48" s="158"/>
      <c r="L48" s="158"/>
      <c r="M48" s="158"/>
      <c r="N48" s="157"/>
      <c r="O48" s="157"/>
      <c r="P48" s="157"/>
      <c r="Q48" s="157"/>
      <c r="R48" s="158"/>
      <c r="S48" s="158"/>
      <c r="T48" s="158"/>
      <c r="U48" s="158"/>
      <c r="V48" s="158"/>
      <c r="W48" s="158"/>
      <c r="X48" s="158"/>
      <c r="Y48" s="158"/>
      <c r="Z48" s="148"/>
      <c r="AA48" s="148"/>
      <c r="AB48" s="148"/>
      <c r="AC48" s="148"/>
      <c r="AD48" s="148"/>
      <c r="AE48" s="148"/>
      <c r="AF48" s="148"/>
      <c r="AG48" s="148" t="s">
        <v>201</v>
      </c>
      <c r="AH48" s="148"/>
      <c r="AI48" s="148"/>
      <c r="AJ48" s="148"/>
      <c r="AK48" s="148"/>
      <c r="AL48" s="148"/>
      <c r="AM48" s="148"/>
      <c r="AN48" s="148"/>
      <c r="AO48" s="148"/>
      <c r="AP48" s="148"/>
      <c r="AQ48" s="148"/>
      <c r="AR48" s="148"/>
      <c r="AS48" s="148"/>
      <c r="AT48" s="148"/>
      <c r="AU48" s="148"/>
      <c r="AV48" s="148"/>
      <c r="AW48" s="148"/>
      <c r="AX48" s="148"/>
      <c r="AY48" s="148"/>
      <c r="AZ48" s="148"/>
      <c r="BA48" s="176" t="str">
        <f>C48</f>
        <v>bez naložení do dopravní nádoby, ale s vyprázdněním dopravní nádoby na hromadu nebo na dopravní prostředek,</v>
      </c>
      <c r="BB48" s="148"/>
      <c r="BC48" s="148"/>
      <c r="BD48" s="148"/>
      <c r="BE48" s="148"/>
      <c r="BF48" s="148"/>
      <c r="BG48" s="148"/>
      <c r="BH48" s="148"/>
    </row>
    <row r="49" spans="1:60" outlineLevel="2" x14ac:dyDescent="0.2">
      <c r="A49" s="155"/>
      <c r="B49" s="156"/>
      <c r="C49" s="186" t="s">
        <v>640</v>
      </c>
      <c r="D49" s="159"/>
      <c r="E49" s="160">
        <v>268.48500000000001</v>
      </c>
      <c r="F49" s="158"/>
      <c r="G49" s="158"/>
      <c r="H49" s="158"/>
      <c r="I49" s="158"/>
      <c r="J49" s="158"/>
      <c r="K49" s="158"/>
      <c r="L49" s="158"/>
      <c r="M49" s="158"/>
      <c r="N49" s="157"/>
      <c r="O49" s="157"/>
      <c r="P49" s="157"/>
      <c r="Q49" s="157"/>
      <c r="R49" s="158"/>
      <c r="S49" s="158"/>
      <c r="T49" s="158"/>
      <c r="U49" s="158"/>
      <c r="V49" s="158"/>
      <c r="W49" s="158"/>
      <c r="X49" s="158"/>
      <c r="Y49" s="158"/>
      <c r="Z49" s="148"/>
      <c r="AA49" s="148"/>
      <c r="AB49" s="148"/>
      <c r="AC49" s="148"/>
      <c r="AD49" s="148"/>
      <c r="AE49" s="148"/>
      <c r="AF49" s="148"/>
      <c r="AG49" s="148" t="s">
        <v>203</v>
      </c>
      <c r="AH49" s="148">
        <v>5</v>
      </c>
      <c r="AI49" s="148"/>
      <c r="AJ49" s="148"/>
      <c r="AK49" s="148"/>
      <c r="AL49" s="148"/>
      <c r="AM49" s="148"/>
      <c r="AN49" s="148"/>
      <c r="AO49" s="148"/>
      <c r="AP49" s="148"/>
      <c r="AQ49" s="148"/>
      <c r="AR49" s="148"/>
      <c r="AS49" s="148"/>
      <c r="AT49" s="148"/>
      <c r="AU49" s="148"/>
      <c r="AV49" s="148"/>
      <c r="AW49" s="148"/>
      <c r="AX49" s="148"/>
      <c r="AY49" s="148"/>
      <c r="AZ49" s="148"/>
      <c r="BA49" s="148"/>
      <c r="BB49" s="148"/>
      <c r="BC49" s="148"/>
      <c r="BD49" s="148"/>
      <c r="BE49" s="148"/>
      <c r="BF49" s="148"/>
      <c r="BG49" s="148"/>
      <c r="BH49" s="148"/>
    </row>
    <row r="50" spans="1:60" outlineLevel="1" x14ac:dyDescent="0.2">
      <c r="A50" s="169">
        <v>11</v>
      </c>
      <c r="B50" s="170" t="s">
        <v>641</v>
      </c>
      <c r="C50" s="185" t="s">
        <v>642</v>
      </c>
      <c r="D50" s="171" t="s">
        <v>193</v>
      </c>
      <c r="E50" s="172">
        <v>362.55</v>
      </c>
      <c r="F50" s="173"/>
      <c r="G50" s="174">
        <f>ROUND(E50*F50,2)</f>
        <v>0</v>
      </c>
      <c r="H50" s="173"/>
      <c r="I50" s="174">
        <f>ROUND(E50*H50,2)</f>
        <v>0</v>
      </c>
      <c r="J50" s="173"/>
      <c r="K50" s="174">
        <f>ROUND(E50*J50,2)</f>
        <v>0</v>
      </c>
      <c r="L50" s="174">
        <v>21</v>
      </c>
      <c r="M50" s="174">
        <f>G50*(1+L50/100)</f>
        <v>0</v>
      </c>
      <c r="N50" s="172">
        <v>0</v>
      </c>
      <c r="O50" s="172">
        <f>ROUND(E50*N50,2)</f>
        <v>0</v>
      </c>
      <c r="P50" s="172">
        <v>0</v>
      </c>
      <c r="Q50" s="172">
        <f>ROUND(E50*P50,2)</f>
        <v>0</v>
      </c>
      <c r="R50" s="174" t="s">
        <v>194</v>
      </c>
      <c r="S50" s="174" t="s">
        <v>195</v>
      </c>
      <c r="T50" s="175" t="s">
        <v>195</v>
      </c>
      <c r="U50" s="158">
        <v>0.126</v>
      </c>
      <c r="V50" s="158">
        <f>ROUND(E50*U50,2)</f>
        <v>45.68</v>
      </c>
      <c r="W50" s="158"/>
      <c r="X50" s="158" t="s">
        <v>197</v>
      </c>
      <c r="Y50" s="158" t="s">
        <v>198</v>
      </c>
      <c r="Z50" s="148"/>
      <c r="AA50" s="148"/>
      <c r="AB50" s="148"/>
      <c r="AC50" s="148"/>
      <c r="AD50" s="148"/>
      <c r="AE50" s="148"/>
      <c r="AF50" s="148"/>
      <c r="AG50" s="148" t="s">
        <v>199</v>
      </c>
      <c r="AH50" s="148"/>
      <c r="AI50" s="148"/>
      <c r="AJ50" s="148"/>
      <c r="AK50" s="148"/>
      <c r="AL50" s="148"/>
      <c r="AM50" s="148"/>
      <c r="AN50" s="148"/>
      <c r="AO50" s="148"/>
      <c r="AP50" s="148"/>
      <c r="AQ50" s="148"/>
      <c r="AR50" s="148"/>
      <c r="AS50" s="148"/>
      <c r="AT50" s="148"/>
      <c r="AU50" s="148"/>
      <c r="AV50" s="148"/>
      <c r="AW50" s="148"/>
      <c r="AX50" s="148"/>
      <c r="AY50" s="148"/>
      <c r="AZ50" s="148"/>
      <c r="BA50" s="148"/>
      <c r="BB50" s="148"/>
      <c r="BC50" s="148"/>
      <c r="BD50" s="148"/>
      <c r="BE50" s="148"/>
      <c r="BF50" s="148"/>
      <c r="BG50" s="148"/>
      <c r="BH50" s="148"/>
    </row>
    <row r="51" spans="1:60" outlineLevel="2" x14ac:dyDescent="0.2">
      <c r="A51" s="155"/>
      <c r="B51" s="156"/>
      <c r="C51" s="247" t="s">
        <v>215</v>
      </c>
      <c r="D51" s="248"/>
      <c r="E51" s="248"/>
      <c r="F51" s="248"/>
      <c r="G51" s="248"/>
      <c r="H51" s="158"/>
      <c r="I51" s="158"/>
      <c r="J51" s="158"/>
      <c r="K51" s="158"/>
      <c r="L51" s="158"/>
      <c r="M51" s="158"/>
      <c r="N51" s="157"/>
      <c r="O51" s="157"/>
      <c r="P51" s="157"/>
      <c r="Q51" s="157"/>
      <c r="R51" s="158"/>
      <c r="S51" s="158"/>
      <c r="T51" s="158"/>
      <c r="U51" s="158"/>
      <c r="V51" s="158"/>
      <c r="W51" s="158"/>
      <c r="X51" s="158"/>
      <c r="Y51" s="158"/>
      <c r="Z51" s="148"/>
      <c r="AA51" s="148"/>
      <c r="AB51" s="148"/>
      <c r="AC51" s="148"/>
      <c r="AD51" s="148"/>
      <c r="AE51" s="148"/>
      <c r="AF51" s="148"/>
      <c r="AG51" s="148" t="s">
        <v>201</v>
      </c>
      <c r="AH51" s="148"/>
      <c r="AI51" s="148"/>
      <c r="AJ51" s="148"/>
      <c r="AK51" s="148"/>
      <c r="AL51" s="148"/>
      <c r="AM51" s="148"/>
      <c r="AN51" s="148"/>
      <c r="AO51" s="148"/>
      <c r="AP51" s="148"/>
      <c r="AQ51" s="148"/>
      <c r="AR51" s="148"/>
      <c r="AS51" s="148"/>
      <c r="AT51" s="148"/>
      <c r="AU51" s="148"/>
      <c r="AV51" s="148"/>
      <c r="AW51" s="148"/>
      <c r="AX51" s="148"/>
      <c r="AY51" s="148"/>
      <c r="AZ51" s="148"/>
      <c r="BA51" s="148"/>
      <c r="BB51" s="148"/>
      <c r="BC51" s="148"/>
      <c r="BD51" s="148"/>
      <c r="BE51" s="148"/>
      <c r="BF51" s="148"/>
      <c r="BG51" s="148"/>
      <c r="BH51" s="148"/>
    </row>
    <row r="52" spans="1:60" outlineLevel="2" x14ac:dyDescent="0.2">
      <c r="A52" s="155"/>
      <c r="B52" s="156"/>
      <c r="C52" s="186" t="s">
        <v>643</v>
      </c>
      <c r="D52" s="159"/>
      <c r="E52" s="160">
        <v>362.55</v>
      </c>
      <c r="F52" s="158"/>
      <c r="G52" s="158"/>
      <c r="H52" s="158"/>
      <c r="I52" s="158"/>
      <c r="J52" s="158"/>
      <c r="K52" s="158"/>
      <c r="L52" s="158"/>
      <c r="M52" s="158"/>
      <c r="N52" s="157"/>
      <c r="O52" s="157"/>
      <c r="P52" s="157"/>
      <c r="Q52" s="157"/>
      <c r="R52" s="158"/>
      <c r="S52" s="158"/>
      <c r="T52" s="158"/>
      <c r="U52" s="158"/>
      <c r="V52" s="158"/>
      <c r="W52" s="158"/>
      <c r="X52" s="158"/>
      <c r="Y52" s="158"/>
      <c r="Z52" s="148"/>
      <c r="AA52" s="148"/>
      <c r="AB52" s="148"/>
      <c r="AC52" s="148"/>
      <c r="AD52" s="148"/>
      <c r="AE52" s="148"/>
      <c r="AF52" s="148"/>
      <c r="AG52" s="148" t="s">
        <v>203</v>
      </c>
      <c r="AH52" s="148">
        <v>5</v>
      </c>
      <c r="AI52" s="148"/>
      <c r="AJ52" s="148"/>
      <c r="AK52" s="148"/>
      <c r="AL52" s="148"/>
      <c r="AM52" s="148"/>
      <c r="AN52" s="148"/>
      <c r="AO52" s="148"/>
      <c r="AP52" s="148"/>
      <c r="AQ52" s="148"/>
      <c r="AR52" s="148"/>
      <c r="AS52" s="148"/>
      <c r="AT52" s="148"/>
      <c r="AU52" s="148"/>
      <c r="AV52" s="148"/>
      <c r="AW52" s="148"/>
      <c r="AX52" s="148"/>
      <c r="AY52" s="148"/>
      <c r="AZ52" s="148"/>
      <c r="BA52" s="148"/>
      <c r="BB52" s="148"/>
      <c r="BC52" s="148"/>
      <c r="BD52" s="148"/>
      <c r="BE52" s="148"/>
      <c r="BF52" s="148"/>
      <c r="BG52" s="148"/>
      <c r="BH52" s="148"/>
    </row>
    <row r="53" spans="1:60" ht="22.5" outlineLevel="1" x14ac:dyDescent="0.2">
      <c r="A53" s="169">
        <v>12</v>
      </c>
      <c r="B53" s="170" t="s">
        <v>216</v>
      </c>
      <c r="C53" s="185" t="s">
        <v>217</v>
      </c>
      <c r="D53" s="171" t="s">
        <v>193</v>
      </c>
      <c r="E53" s="172">
        <v>87.21</v>
      </c>
      <c r="F53" s="173"/>
      <c r="G53" s="174">
        <f>ROUND(E53*F53,2)</f>
        <v>0</v>
      </c>
      <c r="H53" s="173"/>
      <c r="I53" s="174">
        <f>ROUND(E53*H53,2)</f>
        <v>0</v>
      </c>
      <c r="J53" s="173"/>
      <c r="K53" s="174">
        <f>ROUND(E53*J53,2)</f>
        <v>0</v>
      </c>
      <c r="L53" s="174">
        <v>21</v>
      </c>
      <c r="M53" s="174">
        <f>G53*(1+L53/100)</f>
        <v>0</v>
      </c>
      <c r="N53" s="172">
        <v>0</v>
      </c>
      <c r="O53" s="172">
        <f>ROUND(E53*N53,2)</f>
        <v>0</v>
      </c>
      <c r="P53" s="172">
        <v>0</v>
      </c>
      <c r="Q53" s="172">
        <f>ROUND(E53*P53,2)</f>
        <v>0</v>
      </c>
      <c r="R53" s="174" t="s">
        <v>194</v>
      </c>
      <c r="S53" s="174" t="s">
        <v>195</v>
      </c>
      <c r="T53" s="175" t="s">
        <v>195</v>
      </c>
      <c r="U53" s="158">
        <v>1.2E-2</v>
      </c>
      <c r="V53" s="158">
        <f>ROUND(E53*U53,2)</f>
        <v>1.05</v>
      </c>
      <c r="W53" s="158"/>
      <c r="X53" s="158" t="s">
        <v>197</v>
      </c>
      <c r="Y53" s="158" t="s">
        <v>198</v>
      </c>
      <c r="Z53" s="148"/>
      <c r="AA53" s="148"/>
      <c r="AB53" s="148"/>
      <c r="AC53" s="148"/>
      <c r="AD53" s="148"/>
      <c r="AE53" s="148"/>
      <c r="AF53" s="148"/>
      <c r="AG53" s="148" t="s">
        <v>199</v>
      </c>
      <c r="AH53" s="148"/>
      <c r="AI53" s="148"/>
      <c r="AJ53" s="148"/>
      <c r="AK53" s="148"/>
      <c r="AL53" s="148"/>
      <c r="AM53" s="148"/>
      <c r="AN53" s="148"/>
      <c r="AO53" s="148"/>
      <c r="AP53" s="148"/>
      <c r="AQ53" s="148"/>
      <c r="AR53" s="148"/>
      <c r="AS53" s="148"/>
      <c r="AT53" s="148"/>
      <c r="AU53" s="148"/>
      <c r="AV53" s="148"/>
      <c r="AW53" s="148"/>
      <c r="AX53" s="148"/>
      <c r="AY53" s="148"/>
      <c r="AZ53" s="148"/>
      <c r="BA53" s="148"/>
      <c r="BB53" s="148"/>
      <c r="BC53" s="148"/>
      <c r="BD53" s="148"/>
      <c r="BE53" s="148"/>
      <c r="BF53" s="148"/>
      <c r="BG53" s="148"/>
      <c r="BH53" s="148"/>
    </row>
    <row r="54" spans="1:60" outlineLevel="2" x14ac:dyDescent="0.2">
      <c r="A54" s="155"/>
      <c r="B54" s="156"/>
      <c r="C54" s="247" t="s">
        <v>215</v>
      </c>
      <c r="D54" s="248"/>
      <c r="E54" s="248"/>
      <c r="F54" s="248"/>
      <c r="G54" s="248"/>
      <c r="H54" s="158"/>
      <c r="I54" s="158"/>
      <c r="J54" s="158"/>
      <c r="K54" s="158"/>
      <c r="L54" s="158"/>
      <c r="M54" s="158"/>
      <c r="N54" s="157"/>
      <c r="O54" s="157"/>
      <c r="P54" s="157"/>
      <c r="Q54" s="157"/>
      <c r="R54" s="158"/>
      <c r="S54" s="158"/>
      <c r="T54" s="158"/>
      <c r="U54" s="158"/>
      <c r="V54" s="158"/>
      <c r="W54" s="158"/>
      <c r="X54" s="158"/>
      <c r="Y54" s="158"/>
      <c r="Z54" s="148"/>
      <c r="AA54" s="148"/>
      <c r="AB54" s="148"/>
      <c r="AC54" s="148"/>
      <c r="AD54" s="148"/>
      <c r="AE54" s="148"/>
      <c r="AF54" s="148"/>
      <c r="AG54" s="148" t="s">
        <v>201</v>
      </c>
      <c r="AH54" s="148"/>
      <c r="AI54" s="148"/>
      <c r="AJ54" s="148"/>
      <c r="AK54" s="148"/>
      <c r="AL54" s="148"/>
      <c r="AM54" s="148"/>
      <c r="AN54" s="148"/>
      <c r="AO54" s="148"/>
      <c r="AP54" s="148"/>
      <c r="AQ54" s="148"/>
      <c r="AR54" s="148"/>
      <c r="AS54" s="148"/>
      <c r="AT54" s="148"/>
      <c r="AU54" s="148"/>
      <c r="AV54" s="148"/>
      <c r="AW54" s="148"/>
      <c r="AX54" s="148"/>
      <c r="AY54" s="148"/>
      <c r="AZ54" s="148"/>
      <c r="BA54" s="148"/>
      <c r="BB54" s="148"/>
      <c r="BC54" s="148"/>
      <c r="BD54" s="148"/>
      <c r="BE54" s="148"/>
      <c r="BF54" s="148"/>
      <c r="BG54" s="148"/>
      <c r="BH54" s="148"/>
    </row>
    <row r="55" spans="1:60" outlineLevel="2" x14ac:dyDescent="0.2">
      <c r="A55" s="155"/>
      <c r="B55" s="156"/>
      <c r="C55" s="186" t="s">
        <v>644</v>
      </c>
      <c r="D55" s="159"/>
      <c r="E55" s="160">
        <v>67.83</v>
      </c>
      <c r="F55" s="158"/>
      <c r="G55" s="158"/>
      <c r="H55" s="158"/>
      <c r="I55" s="158"/>
      <c r="J55" s="158"/>
      <c r="K55" s="158"/>
      <c r="L55" s="158"/>
      <c r="M55" s="158"/>
      <c r="N55" s="157"/>
      <c r="O55" s="157"/>
      <c r="P55" s="157"/>
      <c r="Q55" s="157"/>
      <c r="R55" s="158"/>
      <c r="S55" s="158"/>
      <c r="T55" s="158"/>
      <c r="U55" s="158"/>
      <c r="V55" s="158"/>
      <c r="W55" s="158"/>
      <c r="X55" s="158"/>
      <c r="Y55" s="158"/>
      <c r="Z55" s="148"/>
      <c r="AA55" s="148"/>
      <c r="AB55" s="148"/>
      <c r="AC55" s="148"/>
      <c r="AD55" s="148"/>
      <c r="AE55" s="148"/>
      <c r="AF55" s="148"/>
      <c r="AG55" s="148" t="s">
        <v>203</v>
      </c>
      <c r="AH55" s="148">
        <v>5</v>
      </c>
      <c r="AI55" s="148"/>
      <c r="AJ55" s="148"/>
      <c r="AK55" s="148"/>
      <c r="AL55" s="148"/>
      <c r="AM55" s="148"/>
      <c r="AN55" s="148"/>
      <c r="AO55" s="148"/>
      <c r="AP55" s="148"/>
      <c r="AQ55" s="148"/>
      <c r="AR55" s="148"/>
      <c r="AS55" s="148"/>
      <c r="AT55" s="148"/>
      <c r="AU55" s="148"/>
      <c r="AV55" s="148"/>
      <c r="AW55" s="148"/>
      <c r="AX55" s="148"/>
      <c r="AY55" s="148"/>
      <c r="AZ55" s="148"/>
      <c r="BA55" s="148"/>
      <c r="BB55" s="148"/>
      <c r="BC55" s="148"/>
      <c r="BD55" s="148"/>
      <c r="BE55" s="148"/>
      <c r="BF55" s="148"/>
      <c r="BG55" s="148"/>
      <c r="BH55" s="148"/>
    </row>
    <row r="56" spans="1:60" outlineLevel="3" x14ac:dyDescent="0.2">
      <c r="A56" s="155"/>
      <c r="B56" s="156"/>
      <c r="C56" s="186" t="s">
        <v>645</v>
      </c>
      <c r="D56" s="159"/>
      <c r="E56" s="160">
        <v>19.38</v>
      </c>
      <c r="F56" s="158"/>
      <c r="G56" s="158"/>
      <c r="H56" s="158"/>
      <c r="I56" s="158"/>
      <c r="J56" s="158"/>
      <c r="K56" s="158"/>
      <c r="L56" s="158"/>
      <c r="M56" s="158"/>
      <c r="N56" s="157"/>
      <c r="O56" s="157"/>
      <c r="P56" s="157"/>
      <c r="Q56" s="157"/>
      <c r="R56" s="158"/>
      <c r="S56" s="158"/>
      <c r="T56" s="158"/>
      <c r="U56" s="158"/>
      <c r="V56" s="158"/>
      <c r="W56" s="158"/>
      <c r="X56" s="158"/>
      <c r="Y56" s="158"/>
      <c r="Z56" s="148"/>
      <c r="AA56" s="148"/>
      <c r="AB56" s="148"/>
      <c r="AC56" s="148"/>
      <c r="AD56" s="148"/>
      <c r="AE56" s="148"/>
      <c r="AF56" s="148"/>
      <c r="AG56" s="148" t="s">
        <v>203</v>
      </c>
      <c r="AH56" s="148">
        <v>5</v>
      </c>
      <c r="AI56" s="148"/>
      <c r="AJ56" s="148"/>
      <c r="AK56" s="148"/>
      <c r="AL56" s="148"/>
      <c r="AM56" s="148"/>
      <c r="AN56" s="148"/>
      <c r="AO56" s="148"/>
      <c r="AP56" s="148"/>
      <c r="AQ56" s="148"/>
      <c r="AR56" s="148"/>
      <c r="AS56" s="148"/>
      <c r="AT56" s="148"/>
      <c r="AU56" s="148"/>
      <c r="AV56" s="148"/>
      <c r="AW56" s="148"/>
      <c r="AX56" s="148"/>
      <c r="AY56" s="148"/>
      <c r="AZ56" s="148"/>
      <c r="BA56" s="148"/>
      <c r="BB56" s="148"/>
      <c r="BC56" s="148"/>
      <c r="BD56" s="148"/>
      <c r="BE56" s="148"/>
      <c r="BF56" s="148"/>
      <c r="BG56" s="148"/>
      <c r="BH56" s="148"/>
    </row>
    <row r="57" spans="1:60" outlineLevel="1" x14ac:dyDescent="0.2">
      <c r="A57" s="169">
        <v>13</v>
      </c>
      <c r="B57" s="170" t="s">
        <v>646</v>
      </c>
      <c r="C57" s="185" t="s">
        <v>647</v>
      </c>
      <c r="D57" s="171" t="s">
        <v>193</v>
      </c>
      <c r="E57" s="172">
        <v>5.8140000000000001</v>
      </c>
      <c r="F57" s="173"/>
      <c r="G57" s="174">
        <f>ROUND(E57*F57,2)</f>
        <v>0</v>
      </c>
      <c r="H57" s="173"/>
      <c r="I57" s="174">
        <f>ROUND(E57*H57,2)</f>
        <v>0</v>
      </c>
      <c r="J57" s="173"/>
      <c r="K57" s="174">
        <f>ROUND(E57*J57,2)</f>
        <v>0</v>
      </c>
      <c r="L57" s="174">
        <v>21</v>
      </c>
      <c r="M57" s="174">
        <f>G57*(1+L57/100)</f>
        <v>0</v>
      </c>
      <c r="N57" s="172">
        <v>0</v>
      </c>
      <c r="O57" s="172">
        <f>ROUND(E57*N57,2)</f>
        <v>0</v>
      </c>
      <c r="P57" s="172">
        <v>0</v>
      </c>
      <c r="Q57" s="172">
        <f>ROUND(E57*P57,2)</f>
        <v>0</v>
      </c>
      <c r="R57" s="174" t="s">
        <v>194</v>
      </c>
      <c r="S57" s="174" t="s">
        <v>195</v>
      </c>
      <c r="T57" s="175" t="s">
        <v>195</v>
      </c>
      <c r="U57" s="158">
        <v>0.31</v>
      </c>
      <c r="V57" s="158">
        <f>ROUND(E57*U57,2)</f>
        <v>1.8</v>
      </c>
      <c r="W57" s="158"/>
      <c r="X57" s="158" t="s">
        <v>197</v>
      </c>
      <c r="Y57" s="158" t="s">
        <v>198</v>
      </c>
      <c r="Z57" s="148"/>
      <c r="AA57" s="148"/>
      <c r="AB57" s="148"/>
      <c r="AC57" s="148"/>
      <c r="AD57" s="148"/>
      <c r="AE57" s="148"/>
      <c r="AF57" s="148"/>
      <c r="AG57" s="148" t="s">
        <v>199</v>
      </c>
      <c r="AH57" s="148"/>
      <c r="AI57" s="148"/>
      <c r="AJ57" s="148"/>
      <c r="AK57" s="148"/>
      <c r="AL57" s="148"/>
      <c r="AM57" s="148"/>
      <c r="AN57" s="148"/>
      <c r="AO57" s="148"/>
      <c r="AP57" s="148"/>
      <c r="AQ57" s="148"/>
      <c r="AR57" s="148"/>
      <c r="AS57" s="148"/>
      <c r="AT57" s="148"/>
      <c r="AU57" s="148"/>
      <c r="AV57" s="148"/>
      <c r="AW57" s="148"/>
      <c r="AX57" s="148"/>
      <c r="AY57" s="148"/>
      <c r="AZ57" s="148"/>
      <c r="BA57" s="148"/>
      <c r="BB57" s="148"/>
      <c r="BC57" s="148"/>
      <c r="BD57" s="148"/>
      <c r="BE57" s="148"/>
      <c r="BF57" s="148"/>
      <c r="BG57" s="148"/>
      <c r="BH57" s="148"/>
    </row>
    <row r="58" spans="1:60" outlineLevel="2" x14ac:dyDescent="0.2">
      <c r="A58" s="155"/>
      <c r="B58" s="156"/>
      <c r="C58" s="247" t="s">
        <v>648</v>
      </c>
      <c r="D58" s="248"/>
      <c r="E58" s="248"/>
      <c r="F58" s="248"/>
      <c r="G58" s="248"/>
      <c r="H58" s="158"/>
      <c r="I58" s="158"/>
      <c r="J58" s="158"/>
      <c r="K58" s="158"/>
      <c r="L58" s="158"/>
      <c r="M58" s="158"/>
      <c r="N58" s="157"/>
      <c r="O58" s="157"/>
      <c r="P58" s="157"/>
      <c r="Q58" s="157"/>
      <c r="R58" s="158"/>
      <c r="S58" s="158"/>
      <c r="T58" s="158"/>
      <c r="U58" s="158"/>
      <c r="V58" s="158"/>
      <c r="W58" s="158"/>
      <c r="X58" s="158"/>
      <c r="Y58" s="158"/>
      <c r="Z58" s="148"/>
      <c r="AA58" s="148"/>
      <c r="AB58" s="148"/>
      <c r="AC58" s="148"/>
      <c r="AD58" s="148"/>
      <c r="AE58" s="148"/>
      <c r="AF58" s="148"/>
      <c r="AG58" s="148" t="s">
        <v>201</v>
      </c>
      <c r="AH58" s="148"/>
      <c r="AI58" s="148"/>
      <c r="AJ58" s="148"/>
      <c r="AK58" s="148"/>
      <c r="AL58" s="148"/>
      <c r="AM58" s="148"/>
      <c r="AN58" s="148"/>
      <c r="AO58" s="148"/>
      <c r="AP58" s="148"/>
      <c r="AQ58" s="148"/>
      <c r="AR58" s="148"/>
      <c r="AS58" s="148"/>
      <c r="AT58" s="148"/>
      <c r="AU58" s="148"/>
      <c r="AV58" s="148"/>
      <c r="AW58" s="148"/>
      <c r="AX58" s="148"/>
      <c r="AY58" s="148"/>
      <c r="AZ58" s="148"/>
      <c r="BA58" s="148"/>
      <c r="BB58" s="148"/>
      <c r="BC58" s="148"/>
      <c r="BD58" s="148"/>
      <c r="BE58" s="148"/>
      <c r="BF58" s="148"/>
      <c r="BG58" s="148"/>
      <c r="BH58" s="148"/>
    </row>
    <row r="59" spans="1:60" outlineLevel="2" x14ac:dyDescent="0.2">
      <c r="A59" s="155"/>
      <c r="B59" s="156"/>
      <c r="C59" s="186" t="s">
        <v>649</v>
      </c>
      <c r="D59" s="159"/>
      <c r="E59" s="160">
        <v>5.8140000000000001</v>
      </c>
      <c r="F59" s="158"/>
      <c r="G59" s="158"/>
      <c r="H59" s="158"/>
      <c r="I59" s="158"/>
      <c r="J59" s="158"/>
      <c r="K59" s="158"/>
      <c r="L59" s="158"/>
      <c r="M59" s="158"/>
      <c r="N59" s="157"/>
      <c r="O59" s="157"/>
      <c r="P59" s="157"/>
      <c r="Q59" s="157"/>
      <c r="R59" s="158"/>
      <c r="S59" s="158"/>
      <c r="T59" s="158"/>
      <c r="U59" s="158"/>
      <c r="V59" s="158"/>
      <c r="W59" s="158"/>
      <c r="X59" s="158"/>
      <c r="Y59" s="158"/>
      <c r="Z59" s="148"/>
      <c r="AA59" s="148"/>
      <c r="AB59" s="148"/>
      <c r="AC59" s="148"/>
      <c r="AD59" s="148"/>
      <c r="AE59" s="148"/>
      <c r="AF59" s="148"/>
      <c r="AG59" s="148" t="s">
        <v>203</v>
      </c>
      <c r="AH59" s="148">
        <v>5</v>
      </c>
      <c r="AI59" s="148"/>
      <c r="AJ59" s="148"/>
      <c r="AK59" s="148"/>
      <c r="AL59" s="148"/>
      <c r="AM59" s="148"/>
      <c r="AN59" s="148"/>
      <c r="AO59" s="148"/>
      <c r="AP59" s="148"/>
      <c r="AQ59" s="148"/>
      <c r="AR59" s="148"/>
      <c r="AS59" s="148"/>
      <c r="AT59" s="148"/>
      <c r="AU59" s="148"/>
      <c r="AV59" s="148"/>
      <c r="AW59" s="148"/>
      <c r="AX59" s="148"/>
      <c r="AY59" s="148"/>
      <c r="AZ59" s="148"/>
      <c r="BA59" s="148"/>
      <c r="BB59" s="148"/>
      <c r="BC59" s="148"/>
      <c r="BD59" s="148"/>
      <c r="BE59" s="148"/>
      <c r="BF59" s="148"/>
      <c r="BG59" s="148"/>
      <c r="BH59" s="148"/>
    </row>
    <row r="60" spans="1:60" ht="22.5" outlineLevel="1" x14ac:dyDescent="0.2">
      <c r="A60" s="169">
        <v>14</v>
      </c>
      <c r="B60" s="170" t="s">
        <v>650</v>
      </c>
      <c r="C60" s="185" t="s">
        <v>651</v>
      </c>
      <c r="D60" s="171" t="s">
        <v>193</v>
      </c>
      <c r="E60" s="172">
        <v>11.628</v>
      </c>
      <c r="F60" s="173"/>
      <c r="G60" s="174">
        <f>ROUND(E60*F60,2)</f>
        <v>0</v>
      </c>
      <c r="H60" s="173"/>
      <c r="I60" s="174">
        <f>ROUND(E60*H60,2)</f>
        <v>0</v>
      </c>
      <c r="J60" s="173"/>
      <c r="K60" s="174">
        <f>ROUND(E60*J60,2)</f>
        <v>0</v>
      </c>
      <c r="L60" s="174">
        <v>21</v>
      </c>
      <c r="M60" s="174">
        <f>G60*(1+L60/100)</f>
        <v>0</v>
      </c>
      <c r="N60" s="172">
        <v>0</v>
      </c>
      <c r="O60" s="172">
        <f>ROUND(E60*N60,2)</f>
        <v>0</v>
      </c>
      <c r="P60" s="172">
        <v>0</v>
      </c>
      <c r="Q60" s="172">
        <f>ROUND(E60*P60,2)</f>
        <v>0</v>
      </c>
      <c r="R60" s="174" t="s">
        <v>194</v>
      </c>
      <c r="S60" s="174" t="s">
        <v>195</v>
      </c>
      <c r="T60" s="175" t="s">
        <v>195</v>
      </c>
      <c r="U60" s="158">
        <v>0.65</v>
      </c>
      <c r="V60" s="158">
        <f>ROUND(E60*U60,2)</f>
        <v>7.56</v>
      </c>
      <c r="W60" s="158"/>
      <c r="X60" s="158" t="s">
        <v>197</v>
      </c>
      <c r="Y60" s="158" t="s">
        <v>198</v>
      </c>
      <c r="Z60" s="148"/>
      <c r="AA60" s="148"/>
      <c r="AB60" s="148"/>
      <c r="AC60" s="148"/>
      <c r="AD60" s="148"/>
      <c r="AE60" s="148"/>
      <c r="AF60" s="148"/>
      <c r="AG60" s="148" t="s">
        <v>199</v>
      </c>
      <c r="AH60" s="148"/>
      <c r="AI60" s="148"/>
      <c r="AJ60" s="148"/>
      <c r="AK60" s="148"/>
      <c r="AL60" s="148"/>
      <c r="AM60" s="148"/>
      <c r="AN60" s="148"/>
      <c r="AO60" s="148"/>
      <c r="AP60" s="148"/>
      <c r="AQ60" s="148"/>
      <c r="AR60" s="148"/>
      <c r="AS60" s="148"/>
      <c r="AT60" s="148"/>
      <c r="AU60" s="148"/>
      <c r="AV60" s="148"/>
      <c r="AW60" s="148"/>
      <c r="AX60" s="148"/>
      <c r="AY60" s="148"/>
      <c r="AZ60" s="148"/>
      <c r="BA60" s="148"/>
      <c r="BB60" s="148"/>
      <c r="BC60" s="148"/>
      <c r="BD60" s="148"/>
      <c r="BE60" s="148"/>
      <c r="BF60" s="148"/>
      <c r="BG60" s="148"/>
      <c r="BH60" s="148"/>
    </row>
    <row r="61" spans="1:60" outlineLevel="2" x14ac:dyDescent="0.2">
      <c r="A61" s="155"/>
      <c r="B61" s="156"/>
      <c r="C61" s="186" t="s">
        <v>652</v>
      </c>
      <c r="D61" s="159"/>
      <c r="E61" s="160">
        <v>11.628</v>
      </c>
      <c r="F61" s="158"/>
      <c r="G61" s="158"/>
      <c r="H61" s="158"/>
      <c r="I61" s="158"/>
      <c r="J61" s="158"/>
      <c r="K61" s="158"/>
      <c r="L61" s="158"/>
      <c r="M61" s="158"/>
      <c r="N61" s="157"/>
      <c r="O61" s="157"/>
      <c r="P61" s="157"/>
      <c r="Q61" s="157"/>
      <c r="R61" s="158"/>
      <c r="S61" s="158"/>
      <c r="T61" s="158"/>
      <c r="U61" s="158"/>
      <c r="V61" s="158"/>
      <c r="W61" s="158"/>
      <c r="X61" s="158"/>
      <c r="Y61" s="158"/>
      <c r="Z61" s="148"/>
      <c r="AA61" s="148"/>
      <c r="AB61" s="148"/>
      <c r="AC61" s="148"/>
      <c r="AD61" s="148"/>
      <c r="AE61" s="148"/>
      <c r="AF61" s="148"/>
      <c r="AG61" s="148" t="s">
        <v>203</v>
      </c>
      <c r="AH61" s="148">
        <v>5</v>
      </c>
      <c r="AI61" s="148"/>
      <c r="AJ61" s="148"/>
      <c r="AK61" s="148"/>
      <c r="AL61" s="148"/>
      <c r="AM61" s="148"/>
      <c r="AN61" s="148"/>
      <c r="AO61" s="148"/>
      <c r="AP61" s="148"/>
      <c r="AQ61" s="148"/>
      <c r="AR61" s="148"/>
      <c r="AS61" s="148"/>
      <c r="AT61" s="148"/>
      <c r="AU61" s="148"/>
      <c r="AV61" s="148"/>
      <c r="AW61" s="148"/>
      <c r="AX61" s="148"/>
      <c r="AY61" s="148"/>
      <c r="AZ61" s="148"/>
      <c r="BA61" s="148"/>
      <c r="BB61" s="148"/>
      <c r="BC61" s="148"/>
      <c r="BD61" s="148"/>
      <c r="BE61" s="148"/>
      <c r="BF61" s="148"/>
      <c r="BG61" s="148"/>
      <c r="BH61" s="148"/>
    </row>
    <row r="62" spans="1:60" ht="22.5" outlineLevel="1" x14ac:dyDescent="0.2">
      <c r="A62" s="169">
        <v>15</v>
      </c>
      <c r="B62" s="170" t="s">
        <v>219</v>
      </c>
      <c r="C62" s="185" t="s">
        <v>220</v>
      </c>
      <c r="D62" s="171" t="s">
        <v>193</v>
      </c>
      <c r="E62" s="172">
        <v>268.48500000000001</v>
      </c>
      <c r="F62" s="173"/>
      <c r="G62" s="174">
        <f>ROUND(E62*F62,2)</f>
        <v>0</v>
      </c>
      <c r="H62" s="173"/>
      <c r="I62" s="174">
        <f>ROUND(E62*H62,2)</f>
        <v>0</v>
      </c>
      <c r="J62" s="173"/>
      <c r="K62" s="174">
        <f>ROUND(E62*J62,2)</f>
        <v>0</v>
      </c>
      <c r="L62" s="174">
        <v>21</v>
      </c>
      <c r="M62" s="174">
        <f>G62*(1+L62/100)</f>
        <v>0</v>
      </c>
      <c r="N62" s="172">
        <v>0</v>
      </c>
      <c r="O62" s="172">
        <f>ROUND(E62*N62,2)</f>
        <v>0</v>
      </c>
      <c r="P62" s="172">
        <v>0</v>
      </c>
      <c r="Q62" s="172">
        <f>ROUND(E62*P62,2)</f>
        <v>0</v>
      </c>
      <c r="R62" s="174" t="s">
        <v>194</v>
      </c>
      <c r="S62" s="174" t="s">
        <v>195</v>
      </c>
      <c r="T62" s="175" t="s">
        <v>195</v>
      </c>
      <c r="U62" s="158">
        <v>0.89</v>
      </c>
      <c r="V62" s="158">
        <f>ROUND(E62*U62,2)</f>
        <v>238.95</v>
      </c>
      <c r="W62" s="158"/>
      <c r="X62" s="158" t="s">
        <v>197</v>
      </c>
      <c r="Y62" s="158" t="s">
        <v>198</v>
      </c>
      <c r="Z62" s="148"/>
      <c r="AA62" s="148"/>
      <c r="AB62" s="148"/>
      <c r="AC62" s="148"/>
      <c r="AD62" s="148"/>
      <c r="AE62" s="148"/>
      <c r="AF62" s="148"/>
      <c r="AG62" s="148" t="s">
        <v>199</v>
      </c>
      <c r="AH62" s="148"/>
      <c r="AI62" s="148"/>
      <c r="AJ62" s="148"/>
      <c r="AK62" s="148"/>
      <c r="AL62" s="148"/>
      <c r="AM62" s="148"/>
      <c r="AN62" s="148"/>
      <c r="AO62" s="148"/>
      <c r="AP62" s="148"/>
      <c r="AQ62" s="148"/>
      <c r="AR62" s="148"/>
      <c r="AS62" s="148"/>
      <c r="AT62" s="148"/>
      <c r="AU62" s="148"/>
      <c r="AV62" s="148"/>
      <c r="AW62" s="148"/>
      <c r="AX62" s="148"/>
      <c r="AY62" s="148"/>
      <c r="AZ62" s="148"/>
      <c r="BA62" s="148"/>
      <c r="BB62" s="148"/>
      <c r="BC62" s="148"/>
      <c r="BD62" s="148"/>
      <c r="BE62" s="148"/>
      <c r="BF62" s="148"/>
      <c r="BG62" s="148"/>
      <c r="BH62" s="148"/>
    </row>
    <row r="63" spans="1:60" outlineLevel="2" x14ac:dyDescent="0.2">
      <c r="A63" s="155"/>
      <c r="B63" s="156"/>
      <c r="C63" s="186" t="s">
        <v>653</v>
      </c>
      <c r="D63" s="159"/>
      <c r="E63" s="160">
        <v>268.48500000000001</v>
      </c>
      <c r="F63" s="158"/>
      <c r="G63" s="158"/>
      <c r="H63" s="158"/>
      <c r="I63" s="158"/>
      <c r="J63" s="158"/>
      <c r="K63" s="158"/>
      <c r="L63" s="158"/>
      <c r="M63" s="158"/>
      <c r="N63" s="157"/>
      <c r="O63" s="157"/>
      <c r="P63" s="157"/>
      <c r="Q63" s="157"/>
      <c r="R63" s="158"/>
      <c r="S63" s="158"/>
      <c r="T63" s="158"/>
      <c r="U63" s="158"/>
      <c r="V63" s="158"/>
      <c r="W63" s="158"/>
      <c r="X63" s="158"/>
      <c r="Y63" s="158"/>
      <c r="Z63" s="148"/>
      <c r="AA63" s="148"/>
      <c r="AB63" s="148"/>
      <c r="AC63" s="148"/>
      <c r="AD63" s="148"/>
      <c r="AE63" s="148"/>
      <c r="AF63" s="148"/>
      <c r="AG63" s="148" t="s">
        <v>203</v>
      </c>
      <c r="AH63" s="148">
        <v>5</v>
      </c>
      <c r="AI63" s="148"/>
      <c r="AJ63" s="148"/>
      <c r="AK63" s="148"/>
      <c r="AL63" s="148"/>
      <c r="AM63" s="148"/>
      <c r="AN63" s="148"/>
      <c r="AO63" s="148"/>
      <c r="AP63" s="148"/>
      <c r="AQ63" s="148"/>
      <c r="AR63" s="148"/>
      <c r="AS63" s="148"/>
      <c r="AT63" s="148"/>
      <c r="AU63" s="148"/>
      <c r="AV63" s="148"/>
      <c r="AW63" s="148"/>
      <c r="AX63" s="148"/>
      <c r="AY63" s="148"/>
      <c r="AZ63" s="148"/>
      <c r="BA63" s="148"/>
      <c r="BB63" s="148"/>
      <c r="BC63" s="148"/>
      <c r="BD63" s="148"/>
      <c r="BE63" s="148"/>
      <c r="BF63" s="148"/>
      <c r="BG63" s="148"/>
      <c r="BH63" s="148"/>
    </row>
    <row r="64" spans="1:60" ht="22.5" outlineLevel="1" x14ac:dyDescent="0.2">
      <c r="A64" s="169">
        <v>16</v>
      </c>
      <c r="B64" s="170" t="s">
        <v>654</v>
      </c>
      <c r="C64" s="185" t="s">
        <v>655</v>
      </c>
      <c r="D64" s="171" t="s">
        <v>193</v>
      </c>
      <c r="E64" s="172">
        <v>280.113</v>
      </c>
      <c r="F64" s="173"/>
      <c r="G64" s="174">
        <f>ROUND(E64*F64,2)</f>
        <v>0</v>
      </c>
      <c r="H64" s="173"/>
      <c r="I64" s="174">
        <f>ROUND(E64*H64,2)</f>
        <v>0</v>
      </c>
      <c r="J64" s="173"/>
      <c r="K64" s="174">
        <f>ROUND(E64*J64,2)</f>
        <v>0</v>
      </c>
      <c r="L64" s="174">
        <v>21</v>
      </c>
      <c r="M64" s="174">
        <f>G64*(1+L64/100)</f>
        <v>0</v>
      </c>
      <c r="N64" s="172">
        <v>0</v>
      </c>
      <c r="O64" s="172">
        <f>ROUND(E64*N64,2)</f>
        <v>0</v>
      </c>
      <c r="P64" s="172">
        <v>0</v>
      </c>
      <c r="Q64" s="172">
        <f>ROUND(E64*P64,2)</f>
        <v>0</v>
      </c>
      <c r="R64" s="174" t="s">
        <v>194</v>
      </c>
      <c r="S64" s="174" t="s">
        <v>195</v>
      </c>
      <c r="T64" s="175" t="s">
        <v>195</v>
      </c>
      <c r="U64" s="158">
        <v>0.01</v>
      </c>
      <c r="V64" s="158">
        <f>ROUND(E64*U64,2)</f>
        <v>2.8</v>
      </c>
      <c r="W64" s="158"/>
      <c r="X64" s="158" t="s">
        <v>197</v>
      </c>
      <c r="Y64" s="158" t="s">
        <v>198</v>
      </c>
      <c r="Z64" s="148"/>
      <c r="AA64" s="148"/>
      <c r="AB64" s="148"/>
      <c r="AC64" s="148"/>
      <c r="AD64" s="148"/>
      <c r="AE64" s="148"/>
      <c r="AF64" s="148"/>
      <c r="AG64" s="148" t="s">
        <v>199</v>
      </c>
      <c r="AH64" s="148"/>
      <c r="AI64" s="148"/>
      <c r="AJ64" s="148"/>
      <c r="AK64" s="148"/>
      <c r="AL64" s="148"/>
      <c r="AM64" s="148"/>
      <c r="AN64" s="148"/>
      <c r="AO64" s="148"/>
      <c r="AP64" s="148"/>
      <c r="AQ64" s="148"/>
      <c r="AR64" s="148"/>
      <c r="AS64" s="148"/>
      <c r="AT64" s="148"/>
      <c r="AU64" s="148"/>
      <c r="AV64" s="148"/>
      <c r="AW64" s="148"/>
      <c r="AX64" s="148"/>
      <c r="AY64" s="148"/>
      <c r="AZ64" s="148"/>
      <c r="BA64" s="148"/>
      <c r="BB64" s="148"/>
      <c r="BC64" s="148"/>
      <c r="BD64" s="148"/>
      <c r="BE64" s="148"/>
      <c r="BF64" s="148"/>
      <c r="BG64" s="148"/>
      <c r="BH64" s="148"/>
    </row>
    <row r="65" spans="1:60" outlineLevel="2" x14ac:dyDescent="0.2">
      <c r="A65" s="155"/>
      <c r="B65" s="156"/>
      <c r="C65" s="186" t="s">
        <v>656</v>
      </c>
      <c r="D65" s="159"/>
      <c r="E65" s="160">
        <v>11.628</v>
      </c>
      <c r="F65" s="158"/>
      <c r="G65" s="158"/>
      <c r="H65" s="158"/>
      <c r="I65" s="158"/>
      <c r="J65" s="158"/>
      <c r="K65" s="158"/>
      <c r="L65" s="158"/>
      <c r="M65" s="158"/>
      <c r="N65" s="157"/>
      <c r="O65" s="157"/>
      <c r="P65" s="157"/>
      <c r="Q65" s="157"/>
      <c r="R65" s="158"/>
      <c r="S65" s="158"/>
      <c r="T65" s="158"/>
      <c r="U65" s="158"/>
      <c r="V65" s="158"/>
      <c r="W65" s="158"/>
      <c r="X65" s="158"/>
      <c r="Y65" s="158"/>
      <c r="Z65" s="148"/>
      <c r="AA65" s="148"/>
      <c r="AB65" s="148"/>
      <c r="AC65" s="148"/>
      <c r="AD65" s="148"/>
      <c r="AE65" s="148"/>
      <c r="AF65" s="148"/>
      <c r="AG65" s="148" t="s">
        <v>203</v>
      </c>
      <c r="AH65" s="148">
        <v>5</v>
      </c>
      <c r="AI65" s="148"/>
      <c r="AJ65" s="148"/>
      <c r="AK65" s="148"/>
      <c r="AL65" s="148"/>
      <c r="AM65" s="148"/>
      <c r="AN65" s="148"/>
      <c r="AO65" s="148"/>
      <c r="AP65" s="148"/>
      <c r="AQ65" s="148"/>
      <c r="AR65" s="148"/>
      <c r="AS65" s="148"/>
      <c r="AT65" s="148"/>
      <c r="AU65" s="148"/>
      <c r="AV65" s="148"/>
      <c r="AW65" s="148"/>
      <c r="AX65" s="148"/>
      <c r="AY65" s="148"/>
      <c r="AZ65" s="148"/>
      <c r="BA65" s="148"/>
      <c r="BB65" s="148"/>
      <c r="BC65" s="148"/>
      <c r="BD65" s="148"/>
      <c r="BE65" s="148"/>
      <c r="BF65" s="148"/>
      <c r="BG65" s="148"/>
      <c r="BH65" s="148"/>
    </row>
    <row r="66" spans="1:60" outlineLevel="3" x14ac:dyDescent="0.2">
      <c r="A66" s="155"/>
      <c r="B66" s="156"/>
      <c r="C66" s="186" t="s">
        <v>657</v>
      </c>
      <c r="D66" s="159"/>
      <c r="E66" s="160">
        <v>268.48500000000001</v>
      </c>
      <c r="F66" s="158"/>
      <c r="G66" s="158"/>
      <c r="H66" s="158"/>
      <c r="I66" s="158"/>
      <c r="J66" s="158"/>
      <c r="K66" s="158"/>
      <c r="L66" s="158"/>
      <c r="M66" s="158"/>
      <c r="N66" s="157"/>
      <c r="O66" s="157"/>
      <c r="P66" s="157"/>
      <c r="Q66" s="157"/>
      <c r="R66" s="158"/>
      <c r="S66" s="158"/>
      <c r="T66" s="158"/>
      <c r="U66" s="158"/>
      <c r="V66" s="158"/>
      <c r="W66" s="158"/>
      <c r="X66" s="158"/>
      <c r="Y66" s="158"/>
      <c r="Z66" s="148"/>
      <c r="AA66" s="148"/>
      <c r="AB66" s="148"/>
      <c r="AC66" s="148"/>
      <c r="AD66" s="148"/>
      <c r="AE66" s="148"/>
      <c r="AF66" s="148"/>
      <c r="AG66" s="148" t="s">
        <v>203</v>
      </c>
      <c r="AH66" s="148">
        <v>5</v>
      </c>
      <c r="AI66" s="148"/>
      <c r="AJ66" s="148"/>
      <c r="AK66" s="148"/>
      <c r="AL66" s="148"/>
      <c r="AM66" s="148"/>
      <c r="AN66" s="148"/>
      <c r="AO66" s="148"/>
      <c r="AP66" s="148"/>
      <c r="AQ66" s="148"/>
      <c r="AR66" s="148"/>
      <c r="AS66" s="148"/>
      <c r="AT66" s="148"/>
      <c r="AU66" s="148"/>
      <c r="AV66" s="148"/>
      <c r="AW66" s="148"/>
      <c r="AX66" s="148"/>
      <c r="AY66" s="148"/>
      <c r="AZ66" s="148"/>
      <c r="BA66" s="148"/>
      <c r="BB66" s="148"/>
      <c r="BC66" s="148"/>
      <c r="BD66" s="148"/>
      <c r="BE66" s="148"/>
      <c r="BF66" s="148"/>
      <c r="BG66" s="148"/>
      <c r="BH66" s="148"/>
    </row>
    <row r="67" spans="1:60" ht="22.5" outlineLevel="1" x14ac:dyDescent="0.2">
      <c r="A67" s="169">
        <v>17</v>
      </c>
      <c r="B67" s="170" t="s">
        <v>658</v>
      </c>
      <c r="C67" s="185" t="s">
        <v>659</v>
      </c>
      <c r="D67" s="171" t="s">
        <v>193</v>
      </c>
      <c r="E67" s="172">
        <v>181.27500000000001</v>
      </c>
      <c r="F67" s="173"/>
      <c r="G67" s="174">
        <f>ROUND(E67*F67,2)</f>
        <v>0</v>
      </c>
      <c r="H67" s="173"/>
      <c r="I67" s="174">
        <f>ROUND(E67*H67,2)</f>
        <v>0</v>
      </c>
      <c r="J67" s="173"/>
      <c r="K67" s="174">
        <f>ROUND(E67*J67,2)</f>
        <v>0</v>
      </c>
      <c r="L67" s="174">
        <v>21</v>
      </c>
      <c r="M67" s="174">
        <f>G67*(1+L67/100)</f>
        <v>0</v>
      </c>
      <c r="N67" s="172">
        <v>0</v>
      </c>
      <c r="O67" s="172">
        <f>ROUND(E67*N67,2)</f>
        <v>0</v>
      </c>
      <c r="P67" s="172">
        <v>0</v>
      </c>
      <c r="Q67" s="172">
        <f>ROUND(E67*P67,2)</f>
        <v>0</v>
      </c>
      <c r="R67" s="174" t="s">
        <v>194</v>
      </c>
      <c r="S67" s="174" t="s">
        <v>195</v>
      </c>
      <c r="T67" s="175" t="s">
        <v>195</v>
      </c>
      <c r="U67" s="158">
        <v>0.20200000000000001</v>
      </c>
      <c r="V67" s="158">
        <f>ROUND(E67*U67,2)</f>
        <v>36.619999999999997</v>
      </c>
      <c r="W67" s="158"/>
      <c r="X67" s="158" t="s">
        <v>197</v>
      </c>
      <c r="Y67" s="158" t="s">
        <v>198</v>
      </c>
      <c r="Z67" s="148"/>
      <c r="AA67" s="148"/>
      <c r="AB67" s="148"/>
      <c r="AC67" s="148"/>
      <c r="AD67" s="148"/>
      <c r="AE67" s="148"/>
      <c r="AF67" s="148"/>
      <c r="AG67" s="148" t="s">
        <v>199</v>
      </c>
      <c r="AH67" s="148"/>
      <c r="AI67" s="148"/>
      <c r="AJ67" s="148"/>
      <c r="AK67" s="148"/>
      <c r="AL67" s="148"/>
      <c r="AM67" s="148"/>
      <c r="AN67" s="148"/>
      <c r="AO67" s="148"/>
      <c r="AP67" s="148"/>
      <c r="AQ67" s="148"/>
      <c r="AR67" s="148"/>
      <c r="AS67" s="148"/>
      <c r="AT67" s="148"/>
      <c r="AU67" s="148"/>
      <c r="AV67" s="148"/>
      <c r="AW67" s="148"/>
      <c r="AX67" s="148"/>
      <c r="AY67" s="148"/>
      <c r="AZ67" s="148"/>
      <c r="BA67" s="148"/>
      <c r="BB67" s="148"/>
      <c r="BC67" s="148"/>
      <c r="BD67" s="148"/>
      <c r="BE67" s="148"/>
      <c r="BF67" s="148"/>
      <c r="BG67" s="148"/>
      <c r="BH67" s="148"/>
    </row>
    <row r="68" spans="1:60" outlineLevel="2" x14ac:dyDescent="0.2">
      <c r="A68" s="155"/>
      <c r="B68" s="156"/>
      <c r="C68" s="247" t="s">
        <v>660</v>
      </c>
      <c r="D68" s="248"/>
      <c r="E68" s="248"/>
      <c r="F68" s="248"/>
      <c r="G68" s="248"/>
      <c r="H68" s="158"/>
      <c r="I68" s="158"/>
      <c r="J68" s="158"/>
      <c r="K68" s="158"/>
      <c r="L68" s="158"/>
      <c r="M68" s="158"/>
      <c r="N68" s="157"/>
      <c r="O68" s="157"/>
      <c r="P68" s="157"/>
      <c r="Q68" s="157"/>
      <c r="R68" s="158"/>
      <c r="S68" s="158"/>
      <c r="T68" s="158"/>
      <c r="U68" s="158"/>
      <c r="V68" s="158"/>
      <c r="W68" s="158"/>
      <c r="X68" s="158"/>
      <c r="Y68" s="158"/>
      <c r="Z68" s="148"/>
      <c r="AA68" s="148"/>
      <c r="AB68" s="148"/>
      <c r="AC68" s="148"/>
      <c r="AD68" s="148"/>
      <c r="AE68" s="148"/>
      <c r="AF68" s="148"/>
      <c r="AG68" s="148" t="s">
        <v>201</v>
      </c>
      <c r="AH68" s="148"/>
      <c r="AI68" s="148"/>
      <c r="AJ68" s="148"/>
      <c r="AK68" s="148"/>
      <c r="AL68" s="148"/>
      <c r="AM68" s="148"/>
      <c r="AN68" s="148"/>
      <c r="AO68" s="148"/>
      <c r="AP68" s="148"/>
      <c r="AQ68" s="148"/>
      <c r="AR68" s="148"/>
      <c r="AS68" s="148"/>
      <c r="AT68" s="148"/>
      <c r="AU68" s="148"/>
      <c r="AV68" s="148"/>
      <c r="AW68" s="148"/>
      <c r="AX68" s="148"/>
      <c r="AY68" s="148"/>
      <c r="AZ68" s="148"/>
      <c r="BA68" s="148"/>
      <c r="BB68" s="148"/>
      <c r="BC68" s="148"/>
      <c r="BD68" s="148"/>
      <c r="BE68" s="148"/>
      <c r="BF68" s="148"/>
      <c r="BG68" s="148"/>
      <c r="BH68" s="148"/>
    </row>
    <row r="69" spans="1:60" outlineLevel="2" x14ac:dyDescent="0.2">
      <c r="A69" s="155"/>
      <c r="B69" s="156"/>
      <c r="C69" s="251" t="s">
        <v>661</v>
      </c>
      <c r="D69" s="252"/>
      <c r="E69" s="252"/>
      <c r="F69" s="252"/>
      <c r="G69" s="252"/>
      <c r="H69" s="158"/>
      <c r="I69" s="158"/>
      <c r="J69" s="158"/>
      <c r="K69" s="158"/>
      <c r="L69" s="158"/>
      <c r="M69" s="158"/>
      <c r="N69" s="157"/>
      <c r="O69" s="157"/>
      <c r="P69" s="157"/>
      <c r="Q69" s="157"/>
      <c r="R69" s="158"/>
      <c r="S69" s="158"/>
      <c r="T69" s="158"/>
      <c r="U69" s="158"/>
      <c r="V69" s="158"/>
      <c r="W69" s="158"/>
      <c r="X69" s="158"/>
      <c r="Y69" s="158"/>
      <c r="Z69" s="148"/>
      <c r="AA69" s="148"/>
      <c r="AB69" s="148"/>
      <c r="AC69" s="148"/>
      <c r="AD69" s="148"/>
      <c r="AE69" s="148"/>
      <c r="AF69" s="148"/>
      <c r="AG69" s="148" t="s">
        <v>312</v>
      </c>
      <c r="AH69" s="148"/>
      <c r="AI69" s="148"/>
      <c r="AJ69" s="148"/>
      <c r="AK69" s="148"/>
      <c r="AL69" s="148"/>
      <c r="AM69" s="148"/>
      <c r="AN69" s="148"/>
      <c r="AO69" s="148"/>
      <c r="AP69" s="148"/>
      <c r="AQ69" s="148"/>
      <c r="AR69" s="148"/>
      <c r="AS69" s="148"/>
      <c r="AT69" s="148"/>
      <c r="AU69" s="148"/>
      <c r="AV69" s="148"/>
      <c r="AW69" s="148"/>
      <c r="AX69" s="148"/>
      <c r="AY69" s="148"/>
      <c r="AZ69" s="148"/>
      <c r="BA69" s="148"/>
      <c r="BB69" s="148"/>
      <c r="BC69" s="148"/>
      <c r="BD69" s="148"/>
      <c r="BE69" s="148"/>
      <c r="BF69" s="148"/>
      <c r="BG69" s="148"/>
      <c r="BH69" s="148"/>
    </row>
    <row r="70" spans="1:60" outlineLevel="2" x14ac:dyDescent="0.2">
      <c r="A70" s="155"/>
      <c r="B70" s="156"/>
      <c r="C70" s="186" t="s">
        <v>640</v>
      </c>
      <c r="D70" s="159"/>
      <c r="E70" s="160">
        <v>268.48500000000001</v>
      </c>
      <c r="F70" s="158"/>
      <c r="G70" s="158"/>
      <c r="H70" s="158"/>
      <c r="I70" s="158"/>
      <c r="J70" s="158"/>
      <c r="K70" s="158"/>
      <c r="L70" s="158"/>
      <c r="M70" s="158"/>
      <c r="N70" s="157"/>
      <c r="O70" s="157"/>
      <c r="P70" s="157"/>
      <c r="Q70" s="157"/>
      <c r="R70" s="158"/>
      <c r="S70" s="158"/>
      <c r="T70" s="158"/>
      <c r="U70" s="158"/>
      <c r="V70" s="158"/>
      <c r="W70" s="158"/>
      <c r="X70" s="158"/>
      <c r="Y70" s="158"/>
      <c r="Z70" s="148"/>
      <c r="AA70" s="148"/>
      <c r="AB70" s="148"/>
      <c r="AC70" s="148"/>
      <c r="AD70" s="148"/>
      <c r="AE70" s="148"/>
      <c r="AF70" s="148"/>
      <c r="AG70" s="148" t="s">
        <v>203</v>
      </c>
      <c r="AH70" s="148">
        <v>5</v>
      </c>
      <c r="AI70" s="148"/>
      <c r="AJ70" s="148"/>
      <c r="AK70" s="148"/>
      <c r="AL70" s="148"/>
      <c r="AM70" s="148"/>
      <c r="AN70" s="148"/>
      <c r="AO70" s="148"/>
      <c r="AP70" s="148"/>
      <c r="AQ70" s="148"/>
      <c r="AR70" s="148"/>
      <c r="AS70" s="148"/>
      <c r="AT70" s="148"/>
      <c r="AU70" s="148"/>
      <c r="AV70" s="148"/>
      <c r="AW70" s="148"/>
      <c r="AX70" s="148"/>
      <c r="AY70" s="148"/>
      <c r="AZ70" s="148"/>
      <c r="BA70" s="148"/>
      <c r="BB70" s="148"/>
      <c r="BC70" s="148"/>
      <c r="BD70" s="148"/>
      <c r="BE70" s="148"/>
      <c r="BF70" s="148"/>
      <c r="BG70" s="148"/>
      <c r="BH70" s="148"/>
    </row>
    <row r="71" spans="1:60" outlineLevel="3" x14ac:dyDescent="0.2">
      <c r="A71" s="155"/>
      <c r="B71" s="156"/>
      <c r="C71" s="186" t="s">
        <v>662</v>
      </c>
      <c r="D71" s="159"/>
      <c r="E71" s="160">
        <v>-19.38</v>
      </c>
      <c r="F71" s="158"/>
      <c r="G71" s="158"/>
      <c r="H71" s="158"/>
      <c r="I71" s="158"/>
      <c r="J71" s="158"/>
      <c r="K71" s="158"/>
      <c r="L71" s="158"/>
      <c r="M71" s="158"/>
      <c r="N71" s="157"/>
      <c r="O71" s="157"/>
      <c r="P71" s="157"/>
      <c r="Q71" s="157"/>
      <c r="R71" s="158"/>
      <c r="S71" s="158"/>
      <c r="T71" s="158"/>
      <c r="U71" s="158"/>
      <c r="V71" s="158"/>
      <c r="W71" s="158"/>
      <c r="X71" s="158"/>
      <c r="Y71" s="158"/>
      <c r="Z71" s="148"/>
      <c r="AA71" s="148"/>
      <c r="AB71" s="148"/>
      <c r="AC71" s="148"/>
      <c r="AD71" s="148"/>
      <c r="AE71" s="148"/>
      <c r="AF71" s="148"/>
      <c r="AG71" s="148" t="s">
        <v>203</v>
      </c>
      <c r="AH71" s="148">
        <v>5</v>
      </c>
      <c r="AI71" s="148"/>
      <c r="AJ71" s="148"/>
      <c r="AK71" s="148"/>
      <c r="AL71" s="148"/>
      <c r="AM71" s="148"/>
      <c r="AN71" s="148"/>
      <c r="AO71" s="148"/>
      <c r="AP71" s="148"/>
      <c r="AQ71" s="148"/>
      <c r="AR71" s="148"/>
      <c r="AS71" s="148"/>
      <c r="AT71" s="148"/>
      <c r="AU71" s="148"/>
      <c r="AV71" s="148"/>
      <c r="AW71" s="148"/>
      <c r="AX71" s="148"/>
      <c r="AY71" s="148"/>
      <c r="AZ71" s="148"/>
      <c r="BA71" s="148"/>
      <c r="BB71" s="148"/>
      <c r="BC71" s="148"/>
      <c r="BD71" s="148"/>
      <c r="BE71" s="148"/>
      <c r="BF71" s="148"/>
      <c r="BG71" s="148"/>
      <c r="BH71" s="148"/>
    </row>
    <row r="72" spans="1:60" outlineLevel="3" x14ac:dyDescent="0.2">
      <c r="A72" s="155"/>
      <c r="B72" s="156"/>
      <c r="C72" s="186" t="s">
        <v>663</v>
      </c>
      <c r="D72" s="159"/>
      <c r="E72" s="160">
        <v>-67.83</v>
      </c>
      <c r="F72" s="158"/>
      <c r="G72" s="158"/>
      <c r="H72" s="158"/>
      <c r="I72" s="158"/>
      <c r="J72" s="158"/>
      <c r="K72" s="158"/>
      <c r="L72" s="158"/>
      <c r="M72" s="158"/>
      <c r="N72" s="157"/>
      <c r="O72" s="157"/>
      <c r="P72" s="157"/>
      <c r="Q72" s="157"/>
      <c r="R72" s="158"/>
      <c r="S72" s="158"/>
      <c r="T72" s="158"/>
      <c r="U72" s="158"/>
      <c r="V72" s="158"/>
      <c r="W72" s="158"/>
      <c r="X72" s="158"/>
      <c r="Y72" s="158"/>
      <c r="Z72" s="148"/>
      <c r="AA72" s="148"/>
      <c r="AB72" s="148"/>
      <c r="AC72" s="148"/>
      <c r="AD72" s="148"/>
      <c r="AE72" s="148"/>
      <c r="AF72" s="148"/>
      <c r="AG72" s="148" t="s">
        <v>203</v>
      </c>
      <c r="AH72" s="148">
        <v>5</v>
      </c>
      <c r="AI72" s="148"/>
      <c r="AJ72" s="148"/>
      <c r="AK72" s="148"/>
      <c r="AL72" s="148"/>
      <c r="AM72" s="148"/>
      <c r="AN72" s="148"/>
      <c r="AO72" s="148"/>
      <c r="AP72" s="148"/>
      <c r="AQ72" s="148"/>
      <c r="AR72" s="148"/>
      <c r="AS72" s="148"/>
      <c r="AT72" s="148"/>
      <c r="AU72" s="148"/>
      <c r="AV72" s="148"/>
      <c r="AW72" s="148"/>
      <c r="AX72" s="148"/>
      <c r="AY72" s="148"/>
      <c r="AZ72" s="148"/>
      <c r="BA72" s="148"/>
      <c r="BB72" s="148"/>
      <c r="BC72" s="148"/>
      <c r="BD72" s="148"/>
      <c r="BE72" s="148"/>
      <c r="BF72" s="148"/>
      <c r="BG72" s="148"/>
      <c r="BH72" s="148"/>
    </row>
    <row r="73" spans="1:60" outlineLevel="1" x14ac:dyDescent="0.2">
      <c r="A73" s="169">
        <v>18</v>
      </c>
      <c r="B73" s="170" t="s">
        <v>664</v>
      </c>
      <c r="C73" s="185" t="s">
        <v>665</v>
      </c>
      <c r="D73" s="171" t="s">
        <v>193</v>
      </c>
      <c r="E73" s="172">
        <v>67.83</v>
      </c>
      <c r="F73" s="173"/>
      <c r="G73" s="174">
        <f>ROUND(E73*F73,2)</f>
        <v>0</v>
      </c>
      <c r="H73" s="173"/>
      <c r="I73" s="174">
        <f>ROUND(E73*H73,2)</f>
        <v>0</v>
      </c>
      <c r="J73" s="173"/>
      <c r="K73" s="174">
        <f>ROUND(E73*J73,2)</f>
        <v>0</v>
      </c>
      <c r="L73" s="174">
        <v>21</v>
      </c>
      <c r="M73" s="174">
        <f>G73*(1+L73/100)</f>
        <v>0</v>
      </c>
      <c r="N73" s="172">
        <v>1.7</v>
      </c>
      <c r="O73" s="172">
        <f>ROUND(E73*N73,2)</f>
        <v>115.31</v>
      </c>
      <c r="P73" s="172">
        <v>0</v>
      </c>
      <c r="Q73" s="172">
        <f>ROUND(E73*P73,2)</f>
        <v>0</v>
      </c>
      <c r="R73" s="174" t="s">
        <v>194</v>
      </c>
      <c r="S73" s="174" t="s">
        <v>195</v>
      </c>
      <c r="T73" s="175" t="s">
        <v>195</v>
      </c>
      <c r="U73" s="158">
        <v>1.59</v>
      </c>
      <c r="V73" s="158">
        <f>ROUND(E73*U73,2)</f>
        <v>107.85</v>
      </c>
      <c r="W73" s="158"/>
      <c r="X73" s="158" t="s">
        <v>197</v>
      </c>
      <c r="Y73" s="158" t="s">
        <v>198</v>
      </c>
      <c r="Z73" s="148"/>
      <c r="AA73" s="148"/>
      <c r="AB73" s="148"/>
      <c r="AC73" s="148"/>
      <c r="AD73" s="148"/>
      <c r="AE73" s="148"/>
      <c r="AF73" s="148"/>
      <c r="AG73" s="148" t="s">
        <v>199</v>
      </c>
      <c r="AH73" s="148"/>
      <c r="AI73" s="148"/>
      <c r="AJ73" s="148"/>
      <c r="AK73" s="148"/>
      <c r="AL73" s="148"/>
      <c r="AM73" s="148"/>
      <c r="AN73" s="148"/>
      <c r="AO73" s="148"/>
      <c r="AP73" s="148"/>
      <c r="AQ73" s="148"/>
      <c r="AR73" s="148"/>
      <c r="AS73" s="148"/>
      <c r="AT73" s="148"/>
      <c r="AU73" s="148"/>
      <c r="AV73" s="148"/>
      <c r="AW73" s="148"/>
      <c r="AX73" s="148"/>
      <c r="AY73" s="148"/>
      <c r="AZ73" s="148"/>
      <c r="BA73" s="148"/>
      <c r="BB73" s="148"/>
      <c r="BC73" s="148"/>
      <c r="BD73" s="148"/>
      <c r="BE73" s="148"/>
      <c r="BF73" s="148"/>
      <c r="BG73" s="148"/>
      <c r="BH73" s="148"/>
    </row>
    <row r="74" spans="1:60" ht="22.5" outlineLevel="2" x14ac:dyDescent="0.2">
      <c r="A74" s="155"/>
      <c r="B74" s="156"/>
      <c r="C74" s="247" t="s">
        <v>666</v>
      </c>
      <c r="D74" s="248"/>
      <c r="E74" s="248"/>
      <c r="F74" s="248"/>
      <c r="G74" s="248"/>
      <c r="H74" s="158"/>
      <c r="I74" s="158"/>
      <c r="J74" s="158"/>
      <c r="K74" s="158"/>
      <c r="L74" s="158"/>
      <c r="M74" s="158"/>
      <c r="N74" s="157"/>
      <c r="O74" s="157"/>
      <c r="P74" s="157"/>
      <c r="Q74" s="157"/>
      <c r="R74" s="158"/>
      <c r="S74" s="158"/>
      <c r="T74" s="158"/>
      <c r="U74" s="158"/>
      <c r="V74" s="158"/>
      <c r="W74" s="158"/>
      <c r="X74" s="158"/>
      <c r="Y74" s="158"/>
      <c r="Z74" s="148"/>
      <c r="AA74" s="148"/>
      <c r="AB74" s="148"/>
      <c r="AC74" s="148"/>
      <c r="AD74" s="148"/>
      <c r="AE74" s="148"/>
      <c r="AF74" s="148"/>
      <c r="AG74" s="148" t="s">
        <v>201</v>
      </c>
      <c r="AH74" s="148"/>
      <c r="AI74" s="148"/>
      <c r="AJ74" s="148"/>
      <c r="AK74" s="148"/>
      <c r="AL74" s="148"/>
      <c r="AM74" s="148"/>
      <c r="AN74" s="148"/>
      <c r="AO74" s="148"/>
      <c r="AP74" s="148"/>
      <c r="AQ74" s="148"/>
      <c r="AR74" s="148"/>
      <c r="AS74" s="148"/>
      <c r="AT74" s="148"/>
      <c r="AU74" s="148"/>
      <c r="AV74" s="148"/>
      <c r="AW74" s="148"/>
      <c r="AX74" s="148"/>
      <c r="AY74" s="148"/>
      <c r="AZ74" s="148"/>
      <c r="BA74" s="176" t="str">
        <f>C74</f>
        <v>sypaninou z vhodných hornin tř. 1 - 4 nebo materiálem připraveným podél výkopu ve vzdálenosti do 3 m od jeho kraje, pro jakoukoliv hloubku výkopu a jakoukoliv míru zhutnění,</v>
      </c>
      <c r="BB74" s="148"/>
      <c r="BC74" s="148"/>
      <c r="BD74" s="148"/>
      <c r="BE74" s="148"/>
      <c r="BF74" s="148"/>
      <c r="BG74" s="148"/>
      <c r="BH74" s="148"/>
    </row>
    <row r="75" spans="1:60" ht="45" outlineLevel="2" x14ac:dyDescent="0.2">
      <c r="A75" s="155"/>
      <c r="B75" s="156"/>
      <c r="C75" s="186" t="s">
        <v>667</v>
      </c>
      <c r="D75" s="159"/>
      <c r="E75" s="160">
        <v>46.515000000000001</v>
      </c>
      <c r="F75" s="158"/>
      <c r="G75" s="158"/>
      <c r="H75" s="158"/>
      <c r="I75" s="158"/>
      <c r="J75" s="158"/>
      <c r="K75" s="158"/>
      <c r="L75" s="158"/>
      <c r="M75" s="158"/>
      <c r="N75" s="157"/>
      <c r="O75" s="157"/>
      <c r="P75" s="157"/>
      <c r="Q75" s="157"/>
      <c r="R75" s="158"/>
      <c r="S75" s="158"/>
      <c r="T75" s="158"/>
      <c r="U75" s="158"/>
      <c r="V75" s="158"/>
      <c r="W75" s="158"/>
      <c r="X75" s="158"/>
      <c r="Y75" s="158"/>
      <c r="Z75" s="148"/>
      <c r="AA75" s="148"/>
      <c r="AB75" s="148"/>
      <c r="AC75" s="148"/>
      <c r="AD75" s="148"/>
      <c r="AE75" s="148"/>
      <c r="AF75" s="148"/>
      <c r="AG75" s="148" t="s">
        <v>203</v>
      </c>
      <c r="AH75" s="148">
        <v>0</v>
      </c>
      <c r="AI75" s="148"/>
      <c r="AJ75" s="148"/>
      <c r="AK75" s="148"/>
      <c r="AL75" s="148"/>
      <c r="AM75" s="148"/>
      <c r="AN75" s="148"/>
      <c r="AO75" s="148"/>
      <c r="AP75" s="148"/>
      <c r="AQ75" s="148"/>
      <c r="AR75" s="148"/>
      <c r="AS75" s="148"/>
      <c r="AT75" s="148"/>
      <c r="AU75" s="148"/>
      <c r="AV75" s="148"/>
      <c r="AW75" s="148"/>
      <c r="AX75" s="148"/>
      <c r="AY75" s="148"/>
      <c r="AZ75" s="148"/>
      <c r="BA75" s="148"/>
      <c r="BB75" s="148"/>
      <c r="BC75" s="148"/>
      <c r="BD75" s="148"/>
      <c r="BE75" s="148"/>
      <c r="BF75" s="148"/>
      <c r="BG75" s="148"/>
      <c r="BH75" s="148"/>
    </row>
    <row r="76" spans="1:60" ht="22.5" outlineLevel="3" x14ac:dyDescent="0.2">
      <c r="A76" s="155"/>
      <c r="B76" s="156"/>
      <c r="C76" s="186" t="s">
        <v>668</v>
      </c>
      <c r="D76" s="159"/>
      <c r="E76" s="160">
        <v>13.125</v>
      </c>
      <c r="F76" s="158"/>
      <c r="G76" s="158"/>
      <c r="H76" s="158"/>
      <c r="I76" s="158"/>
      <c r="J76" s="158"/>
      <c r="K76" s="158"/>
      <c r="L76" s="158"/>
      <c r="M76" s="158"/>
      <c r="N76" s="157"/>
      <c r="O76" s="157"/>
      <c r="P76" s="157"/>
      <c r="Q76" s="157"/>
      <c r="R76" s="158"/>
      <c r="S76" s="158"/>
      <c r="T76" s="158"/>
      <c r="U76" s="158"/>
      <c r="V76" s="158"/>
      <c r="W76" s="158"/>
      <c r="X76" s="158"/>
      <c r="Y76" s="158"/>
      <c r="Z76" s="148"/>
      <c r="AA76" s="148"/>
      <c r="AB76" s="148"/>
      <c r="AC76" s="148"/>
      <c r="AD76" s="148"/>
      <c r="AE76" s="148"/>
      <c r="AF76" s="148"/>
      <c r="AG76" s="148" t="s">
        <v>203</v>
      </c>
      <c r="AH76" s="148">
        <v>0</v>
      </c>
      <c r="AI76" s="148"/>
      <c r="AJ76" s="148"/>
      <c r="AK76" s="148"/>
      <c r="AL76" s="148"/>
      <c r="AM76" s="148"/>
      <c r="AN76" s="148"/>
      <c r="AO76" s="148"/>
      <c r="AP76" s="148"/>
      <c r="AQ76" s="148"/>
      <c r="AR76" s="148"/>
      <c r="AS76" s="148"/>
      <c r="AT76" s="148"/>
      <c r="AU76" s="148"/>
      <c r="AV76" s="148"/>
      <c r="AW76" s="148"/>
      <c r="AX76" s="148"/>
      <c r="AY76" s="148"/>
      <c r="AZ76" s="148"/>
      <c r="BA76" s="148"/>
      <c r="BB76" s="148"/>
      <c r="BC76" s="148"/>
      <c r="BD76" s="148"/>
      <c r="BE76" s="148"/>
      <c r="BF76" s="148"/>
      <c r="BG76" s="148"/>
      <c r="BH76" s="148"/>
    </row>
    <row r="77" spans="1:60" outlineLevel="3" x14ac:dyDescent="0.2">
      <c r="A77" s="155"/>
      <c r="B77" s="156"/>
      <c r="C77" s="186" t="s">
        <v>669</v>
      </c>
      <c r="D77" s="159"/>
      <c r="E77" s="160">
        <v>8.19</v>
      </c>
      <c r="F77" s="158"/>
      <c r="G77" s="158"/>
      <c r="H77" s="158"/>
      <c r="I77" s="158"/>
      <c r="J77" s="158"/>
      <c r="K77" s="158"/>
      <c r="L77" s="158"/>
      <c r="M77" s="158"/>
      <c r="N77" s="157"/>
      <c r="O77" s="157"/>
      <c r="P77" s="157"/>
      <c r="Q77" s="157"/>
      <c r="R77" s="158"/>
      <c r="S77" s="158"/>
      <c r="T77" s="158"/>
      <c r="U77" s="158"/>
      <c r="V77" s="158"/>
      <c r="W77" s="158"/>
      <c r="X77" s="158"/>
      <c r="Y77" s="158"/>
      <c r="Z77" s="148"/>
      <c r="AA77" s="148"/>
      <c r="AB77" s="148"/>
      <c r="AC77" s="148"/>
      <c r="AD77" s="148"/>
      <c r="AE77" s="148"/>
      <c r="AF77" s="148"/>
      <c r="AG77" s="148" t="s">
        <v>203</v>
      </c>
      <c r="AH77" s="148">
        <v>0</v>
      </c>
      <c r="AI77" s="148"/>
      <c r="AJ77" s="148"/>
      <c r="AK77" s="148"/>
      <c r="AL77" s="148"/>
      <c r="AM77" s="148"/>
      <c r="AN77" s="148"/>
      <c r="AO77" s="148"/>
      <c r="AP77" s="148"/>
      <c r="AQ77" s="148"/>
      <c r="AR77" s="148"/>
      <c r="AS77" s="148"/>
      <c r="AT77" s="148"/>
      <c r="AU77" s="148"/>
      <c r="AV77" s="148"/>
      <c r="AW77" s="148"/>
      <c r="AX77" s="148"/>
      <c r="AY77" s="148"/>
      <c r="AZ77" s="148"/>
      <c r="BA77" s="148"/>
      <c r="BB77" s="148"/>
      <c r="BC77" s="148"/>
      <c r="BD77" s="148"/>
      <c r="BE77" s="148"/>
      <c r="BF77" s="148"/>
      <c r="BG77" s="148"/>
      <c r="BH77" s="148"/>
    </row>
    <row r="78" spans="1:60" outlineLevel="1" x14ac:dyDescent="0.2">
      <c r="A78" s="169">
        <v>19</v>
      </c>
      <c r="B78" s="170" t="s">
        <v>670</v>
      </c>
      <c r="C78" s="185" t="s">
        <v>671</v>
      </c>
      <c r="D78" s="171" t="s">
        <v>206</v>
      </c>
      <c r="E78" s="172">
        <v>58.14</v>
      </c>
      <c r="F78" s="173"/>
      <c r="G78" s="174">
        <f>ROUND(E78*F78,2)</f>
        <v>0</v>
      </c>
      <c r="H78" s="173"/>
      <c r="I78" s="174">
        <f>ROUND(E78*H78,2)</f>
        <v>0</v>
      </c>
      <c r="J78" s="173"/>
      <c r="K78" s="174">
        <f>ROUND(E78*J78,2)</f>
        <v>0</v>
      </c>
      <c r="L78" s="174">
        <v>21</v>
      </c>
      <c r="M78" s="174">
        <f>G78*(1+L78/100)</f>
        <v>0</v>
      </c>
      <c r="N78" s="172">
        <v>0</v>
      </c>
      <c r="O78" s="172">
        <f>ROUND(E78*N78,2)</f>
        <v>0</v>
      </c>
      <c r="P78" s="172">
        <v>0</v>
      </c>
      <c r="Q78" s="172">
        <f>ROUND(E78*P78,2)</f>
        <v>0</v>
      </c>
      <c r="R78" s="174" t="s">
        <v>672</v>
      </c>
      <c r="S78" s="174" t="s">
        <v>195</v>
      </c>
      <c r="T78" s="175" t="s">
        <v>195</v>
      </c>
      <c r="U78" s="158">
        <v>0.06</v>
      </c>
      <c r="V78" s="158">
        <f>ROUND(E78*U78,2)</f>
        <v>3.49</v>
      </c>
      <c r="W78" s="158"/>
      <c r="X78" s="158" t="s">
        <v>197</v>
      </c>
      <c r="Y78" s="158" t="s">
        <v>198</v>
      </c>
      <c r="Z78" s="148"/>
      <c r="AA78" s="148"/>
      <c r="AB78" s="148"/>
      <c r="AC78" s="148"/>
      <c r="AD78" s="148"/>
      <c r="AE78" s="148"/>
      <c r="AF78" s="148"/>
      <c r="AG78" s="148" t="s">
        <v>199</v>
      </c>
      <c r="AH78" s="148"/>
      <c r="AI78" s="148"/>
      <c r="AJ78" s="148"/>
      <c r="AK78" s="148"/>
      <c r="AL78" s="148"/>
      <c r="AM78" s="148"/>
      <c r="AN78" s="148"/>
      <c r="AO78" s="148"/>
      <c r="AP78" s="148"/>
      <c r="AQ78" s="148"/>
      <c r="AR78" s="148"/>
      <c r="AS78" s="148"/>
      <c r="AT78" s="148"/>
      <c r="AU78" s="148"/>
      <c r="AV78" s="148"/>
      <c r="AW78" s="148"/>
      <c r="AX78" s="148"/>
      <c r="AY78" s="148"/>
      <c r="AZ78" s="148"/>
      <c r="BA78" s="148"/>
      <c r="BB78" s="148"/>
      <c r="BC78" s="148"/>
      <c r="BD78" s="148"/>
      <c r="BE78" s="148"/>
      <c r="BF78" s="148"/>
      <c r="BG78" s="148"/>
      <c r="BH78" s="148"/>
    </row>
    <row r="79" spans="1:60" outlineLevel="2" x14ac:dyDescent="0.2">
      <c r="A79" s="155"/>
      <c r="B79" s="156"/>
      <c r="C79" s="247" t="s">
        <v>673</v>
      </c>
      <c r="D79" s="248"/>
      <c r="E79" s="248"/>
      <c r="F79" s="248"/>
      <c r="G79" s="248"/>
      <c r="H79" s="158"/>
      <c r="I79" s="158"/>
      <c r="J79" s="158"/>
      <c r="K79" s="158"/>
      <c r="L79" s="158"/>
      <c r="M79" s="158"/>
      <c r="N79" s="157"/>
      <c r="O79" s="157"/>
      <c r="P79" s="157"/>
      <c r="Q79" s="157"/>
      <c r="R79" s="158"/>
      <c r="S79" s="158"/>
      <c r="T79" s="158"/>
      <c r="U79" s="158"/>
      <c r="V79" s="158"/>
      <c r="W79" s="158"/>
      <c r="X79" s="158"/>
      <c r="Y79" s="158"/>
      <c r="Z79" s="148"/>
      <c r="AA79" s="148"/>
      <c r="AB79" s="148"/>
      <c r="AC79" s="148"/>
      <c r="AD79" s="148"/>
      <c r="AE79" s="148"/>
      <c r="AF79" s="148"/>
      <c r="AG79" s="148" t="s">
        <v>201</v>
      </c>
      <c r="AH79" s="148"/>
      <c r="AI79" s="148"/>
      <c r="AJ79" s="148"/>
      <c r="AK79" s="148"/>
      <c r="AL79" s="148"/>
      <c r="AM79" s="148"/>
      <c r="AN79" s="148"/>
      <c r="AO79" s="148"/>
      <c r="AP79" s="148"/>
      <c r="AQ79" s="148"/>
      <c r="AR79" s="148"/>
      <c r="AS79" s="148"/>
      <c r="AT79" s="148"/>
      <c r="AU79" s="148"/>
      <c r="AV79" s="148"/>
      <c r="AW79" s="148"/>
      <c r="AX79" s="148"/>
      <c r="AY79" s="148"/>
      <c r="AZ79" s="148"/>
      <c r="BA79" s="148"/>
      <c r="BB79" s="148"/>
      <c r="BC79" s="148"/>
      <c r="BD79" s="148"/>
      <c r="BE79" s="148"/>
      <c r="BF79" s="148"/>
      <c r="BG79" s="148"/>
      <c r="BH79" s="148"/>
    </row>
    <row r="80" spans="1:60" outlineLevel="2" x14ac:dyDescent="0.2">
      <c r="A80" s="155"/>
      <c r="B80" s="156"/>
      <c r="C80" s="186" t="s">
        <v>674</v>
      </c>
      <c r="D80" s="159"/>
      <c r="E80" s="160">
        <v>58.14</v>
      </c>
      <c r="F80" s="158"/>
      <c r="G80" s="158"/>
      <c r="H80" s="158"/>
      <c r="I80" s="158"/>
      <c r="J80" s="158"/>
      <c r="K80" s="158"/>
      <c r="L80" s="158"/>
      <c r="M80" s="158"/>
      <c r="N80" s="157"/>
      <c r="O80" s="157"/>
      <c r="P80" s="157"/>
      <c r="Q80" s="157"/>
      <c r="R80" s="158"/>
      <c r="S80" s="158"/>
      <c r="T80" s="158"/>
      <c r="U80" s="158"/>
      <c r="V80" s="158"/>
      <c r="W80" s="158"/>
      <c r="X80" s="158"/>
      <c r="Y80" s="158"/>
      <c r="Z80" s="148"/>
      <c r="AA80" s="148"/>
      <c r="AB80" s="148"/>
      <c r="AC80" s="148"/>
      <c r="AD80" s="148"/>
      <c r="AE80" s="148"/>
      <c r="AF80" s="148"/>
      <c r="AG80" s="148" t="s">
        <v>203</v>
      </c>
      <c r="AH80" s="148">
        <v>5</v>
      </c>
      <c r="AI80" s="148"/>
      <c r="AJ80" s="148"/>
      <c r="AK80" s="148"/>
      <c r="AL80" s="148"/>
      <c r="AM80" s="148"/>
      <c r="AN80" s="148"/>
      <c r="AO80" s="148"/>
      <c r="AP80" s="148"/>
      <c r="AQ80" s="148"/>
      <c r="AR80" s="148"/>
      <c r="AS80" s="148"/>
      <c r="AT80" s="148"/>
      <c r="AU80" s="148"/>
      <c r="AV80" s="148"/>
      <c r="AW80" s="148"/>
      <c r="AX80" s="148"/>
      <c r="AY80" s="148"/>
      <c r="AZ80" s="148"/>
      <c r="BA80" s="148"/>
      <c r="BB80" s="148"/>
      <c r="BC80" s="148"/>
      <c r="BD80" s="148"/>
      <c r="BE80" s="148"/>
      <c r="BF80" s="148"/>
      <c r="BG80" s="148"/>
      <c r="BH80" s="148"/>
    </row>
    <row r="81" spans="1:60" ht="22.5" outlineLevel="1" x14ac:dyDescent="0.2">
      <c r="A81" s="169">
        <v>20</v>
      </c>
      <c r="B81" s="170" t="s">
        <v>675</v>
      </c>
      <c r="C81" s="185" t="s">
        <v>676</v>
      </c>
      <c r="D81" s="171" t="s">
        <v>206</v>
      </c>
      <c r="E81" s="172">
        <v>58.14</v>
      </c>
      <c r="F81" s="173"/>
      <c r="G81" s="174">
        <f>ROUND(E81*F81,2)</f>
        <v>0</v>
      </c>
      <c r="H81" s="173"/>
      <c r="I81" s="174">
        <f>ROUND(E81*H81,2)</f>
        <v>0</v>
      </c>
      <c r="J81" s="173"/>
      <c r="K81" s="174">
        <f>ROUND(E81*J81,2)</f>
        <v>0</v>
      </c>
      <c r="L81" s="174">
        <v>21</v>
      </c>
      <c r="M81" s="174">
        <f>G81*(1+L81/100)</f>
        <v>0</v>
      </c>
      <c r="N81" s="172">
        <v>0</v>
      </c>
      <c r="O81" s="172">
        <f>ROUND(E81*N81,2)</f>
        <v>0</v>
      </c>
      <c r="P81" s="172">
        <v>0</v>
      </c>
      <c r="Q81" s="172">
        <f>ROUND(E81*P81,2)</f>
        <v>0</v>
      </c>
      <c r="R81" s="174" t="s">
        <v>194</v>
      </c>
      <c r="S81" s="174" t="s">
        <v>195</v>
      </c>
      <c r="T81" s="175" t="s">
        <v>195</v>
      </c>
      <c r="U81" s="158">
        <v>0.17699999999999999</v>
      </c>
      <c r="V81" s="158">
        <f>ROUND(E81*U81,2)</f>
        <v>10.29</v>
      </c>
      <c r="W81" s="158"/>
      <c r="X81" s="158" t="s">
        <v>197</v>
      </c>
      <c r="Y81" s="158" t="s">
        <v>198</v>
      </c>
      <c r="Z81" s="148"/>
      <c r="AA81" s="148"/>
      <c r="AB81" s="148"/>
      <c r="AC81" s="148"/>
      <c r="AD81" s="148"/>
      <c r="AE81" s="148"/>
      <c r="AF81" s="148"/>
      <c r="AG81" s="148" t="s">
        <v>199</v>
      </c>
      <c r="AH81" s="148"/>
      <c r="AI81" s="148"/>
      <c r="AJ81" s="148"/>
      <c r="AK81" s="148"/>
      <c r="AL81" s="148"/>
      <c r="AM81" s="148"/>
      <c r="AN81" s="148"/>
      <c r="AO81" s="148"/>
      <c r="AP81" s="148"/>
      <c r="AQ81" s="148"/>
      <c r="AR81" s="148"/>
      <c r="AS81" s="148"/>
      <c r="AT81" s="148"/>
      <c r="AU81" s="148"/>
      <c r="AV81" s="148"/>
      <c r="AW81" s="148"/>
      <c r="AX81" s="148"/>
      <c r="AY81" s="148"/>
      <c r="AZ81" s="148"/>
      <c r="BA81" s="148"/>
      <c r="BB81" s="148"/>
      <c r="BC81" s="148"/>
      <c r="BD81" s="148"/>
      <c r="BE81" s="148"/>
      <c r="BF81" s="148"/>
      <c r="BG81" s="148"/>
      <c r="BH81" s="148"/>
    </row>
    <row r="82" spans="1:60" ht="22.5" outlineLevel="2" x14ac:dyDescent="0.2">
      <c r="A82" s="155"/>
      <c r="B82" s="156"/>
      <c r="C82" s="247" t="s">
        <v>677</v>
      </c>
      <c r="D82" s="248"/>
      <c r="E82" s="248"/>
      <c r="F82" s="248"/>
      <c r="G82" s="248"/>
      <c r="H82" s="158"/>
      <c r="I82" s="158"/>
      <c r="J82" s="158"/>
      <c r="K82" s="158"/>
      <c r="L82" s="158"/>
      <c r="M82" s="158"/>
      <c r="N82" s="157"/>
      <c r="O82" s="157"/>
      <c r="P82" s="157"/>
      <c r="Q82" s="157"/>
      <c r="R82" s="158"/>
      <c r="S82" s="158"/>
      <c r="T82" s="158"/>
      <c r="U82" s="158"/>
      <c r="V82" s="158"/>
      <c r="W82" s="158"/>
      <c r="X82" s="158"/>
      <c r="Y82" s="158"/>
      <c r="Z82" s="148"/>
      <c r="AA82" s="148"/>
      <c r="AB82" s="148"/>
      <c r="AC82" s="148"/>
      <c r="AD82" s="148"/>
      <c r="AE82" s="148"/>
      <c r="AF82" s="148"/>
      <c r="AG82" s="148" t="s">
        <v>201</v>
      </c>
      <c r="AH82" s="148"/>
      <c r="AI82" s="148"/>
      <c r="AJ82" s="148"/>
      <c r="AK82" s="148"/>
      <c r="AL82" s="148"/>
      <c r="AM82" s="148"/>
      <c r="AN82" s="148"/>
      <c r="AO82" s="148"/>
      <c r="AP82" s="148"/>
      <c r="AQ82" s="148"/>
      <c r="AR82" s="148"/>
      <c r="AS82" s="148"/>
      <c r="AT82" s="148"/>
      <c r="AU82" s="148"/>
      <c r="AV82" s="148"/>
      <c r="AW82" s="148"/>
      <c r="AX82" s="148"/>
      <c r="AY82" s="148"/>
      <c r="AZ82" s="148"/>
      <c r="BA82" s="176" t="str">
        <f>C82</f>
        <v>s případným nutným přemístěním hromad nebo dočasných skládek na místo potřeby ze vzdálenosti do 30 m, v rovině nebo ve svahu do 1 : 5,</v>
      </c>
      <c r="BB82" s="148"/>
      <c r="BC82" s="148"/>
      <c r="BD82" s="148"/>
      <c r="BE82" s="148"/>
      <c r="BF82" s="148"/>
      <c r="BG82" s="148"/>
      <c r="BH82" s="148"/>
    </row>
    <row r="83" spans="1:60" outlineLevel="2" x14ac:dyDescent="0.2">
      <c r="A83" s="155"/>
      <c r="B83" s="156"/>
      <c r="C83" s="186" t="s">
        <v>678</v>
      </c>
      <c r="D83" s="159"/>
      <c r="E83" s="160">
        <v>58.14</v>
      </c>
      <c r="F83" s="158"/>
      <c r="G83" s="158"/>
      <c r="H83" s="158"/>
      <c r="I83" s="158"/>
      <c r="J83" s="158"/>
      <c r="K83" s="158"/>
      <c r="L83" s="158"/>
      <c r="M83" s="158"/>
      <c r="N83" s="157"/>
      <c r="O83" s="157"/>
      <c r="P83" s="157"/>
      <c r="Q83" s="157"/>
      <c r="R83" s="158"/>
      <c r="S83" s="158"/>
      <c r="T83" s="158"/>
      <c r="U83" s="158"/>
      <c r="V83" s="158"/>
      <c r="W83" s="158"/>
      <c r="X83" s="158"/>
      <c r="Y83" s="158"/>
      <c r="Z83" s="148"/>
      <c r="AA83" s="148"/>
      <c r="AB83" s="148"/>
      <c r="AC83" s="148"/>
      <c r="AD83" s="148"/>
      <c r="AE83" s="148"/>
      <c r="AF83" s="148"/>
      <c r="AG83" s="148" t="s">
        <v>203</v>
      </c>
      <c r="AH83" s="148">
        <v>5</v>
      </c>
      <c r="AI83" s="148"/>
      <c r="AJ83" s="148"/>
      <c r="AK83" s="148"/>
      <c r="AL83" s="148"/>
      <c r="AM83" s="148"/>
      <c r="AN83" s="148"/>
      <c r="AO83" s="148"/>
      <c r="AP83" s="148"/>
      <c r="AQ83" s="148"/>
      <c r="AR83" s="148"/>
      <c r="AS83" s="148"/>
      <c r="AT83" s="148"/>
      <c r="AU83" s="148"/>
      <c r="AV83" s="148"/>
      <c r="AW83" s="148"/>
      <c r="AX83" s="148"/>
      <c r="AY83" s="148"/>
      <c r="AZ83" s="148"/>
      <c r="BA83" s="148"/>
      <c r="BB83" s="148"/>
      <c r="BC83" s="148"/>
      <c r="BD83" s="148"/>
      <c r="BE83" s="148"/>
      <c r="BF83" s="148"/>
      <c r="BG83" s="148"/>
      <c r="BH83" s="148"/>
    </row>
    <row r="84" spans="1:60" outlineLevel="1" x14ac:dyDescent="0.2">
      <c r="A84" s="169">
        <v>21</v>
      </c>
      <c r="B84" s="170" t="s">
        <v>679</v>
      </c>
      <c r="C84" s="185" t="s">
        <v>680</v>
      </c>
      <c r="D84" s="171" t="s">
        <v>193</v>
      </c>
      <c r="E84" s="172">
        <v>87.21</v>
      </c>
      <c r="F84" s="173"/>
      <c r="G84" s="174">
        <f>ROUND(E84*F84,2)</f>
        <v>0</v>
      </c>
      <c r="H84" s="173"/>
      <c r="I84" s="174">
        <f>ROUND(E84*H84,2)</f>
        <v>0</v>
      </c>
      <c r="J84" s="173"/>
      <c r="K84" s="174">
        <f>ROUND(E84*J84,2)</f>
        <v>0</v>
      </c>
      <c r="L84" s="174">
        <v>21</v>
      </c>
      <c r="M84" s="174">
        <f>G84*(1+L84/100)</f>
        <v>0</v>
      </c>
      <c r="N84" s="172">
        <v>0</v>
      </c>
      <c r="O84" s="172">
        <f>ROUND(E84*N84,2)</f>
        <v>0</v>
      </c>
      <c r="P84" s="172">
        <v>0</v>
      </c>
      <c r="Q84" s="172">
        <f>ROUND(E84*P84,2)</f>
        <v>0</v>
      </c>
      <c r="R84" s="174" t="s">
        <v>194</v>
      </c>
      <c r="S84" s="174" t="s">
        <v>195</v>
      </c>
      <c r="T84" s="175" t="s">
        <v>195</v>
      </c>
      <c r="U84" s="158">
        <v>0</v>
      </c>
      <c r="V84" s="158">
        <f>ROUND(E84*U84,2)</f>
        <v>0</v>
      </c>
      <c r="W84" s="158"/>
      <c r="X84" s="158" t="s">
        <v>197</v>
      </c>
      <c r="Y84" s="158" t="s">
        <v>198</v>
      </c>
      <c r="Z84" s="148"/>
      <c r="AA84" s="148"/>
      <c r="AB84" s="148"/>
      <c r="AC84" s="148"/>
      <c r="AD84" s="148"/>
      <c r="AE84" s="148"/>
      <c r="AF84" s="148"/>
      <c r="AG84" s="148" t="s">
        <v>199</v>
      </c>
      <c r="AH84" s="148"/>
      <c r="AI84" s="148"/>
      <c r="AJ84" s="148"/>
      <c r="AK84" s="148"/>
      <c r="AL84" s="148"/>
      <c r="AM84" s="148"/>
      <c r="AN84" s="148"/>
      <c r="AO84" s="148"/>
      <c r="AP84" s="148"/>
      <c r="AQ84" s="148"/>
      <c r="AR84" s="148"/>
      <c r="AS84" s="148"/>
      <c r="AT84" s="148"/>
      <c r="AU84" s="148"/>
      <c r="AV84" s="148"/>
      <c r="AW84" s="148"/>
      <c r="AX84" s="148"/>
      <c r="AY84" s="148"/>
      <c r="AZ84" s="148"/>
      <c r="BA84" s="148"/>
      <c r="BB84" s="148"/>
      <c r="BC84" s="148"/>
      <c r="BD84" s="148"/>
      <c r="BE84" s="148"/>
      <c r="BF84" s="148"/>
      <c r="BG84" s="148"/>
      <c r="BH84" s="148"/>
    </row>
    <row r="85" spans="1:60" outlineLevel="2" x14ac:dyDescent="0.2">
      <c r="A85" s="155"/>
      <c r="B85" s="156"/>
      <c r="C85" s="186" t="s">
        <v>681</v>
      </c>
      <c r="D85" s="159"/>
      <c r="E85" s="160">
        <v>87.21</v>
      </c>
      <c r="F85" s="158"/>
      <c r="G85" s="158"/>
      <c r="H85" s="158"/>
      <c r="I85" s="158"/>
      <c r="J85" s="158"/>
      <c r="K85" s="158"/>
      <c r="L85" s="158"/>
      <c r="M85" s="158"/>
      <c r="N85" s="157"/>
      <c r="O85" s="157"/>
      <c r="P85" s="157"/>
      <c r="Q85" s="157"/>
      <c r="R85" s="158"/>
      <c r="S85" s="158"/>
      <c r="T85" s="158"/>
      <c r="U85" s="158"/>
      <c r="V85" s="158"/>
      <c r="W85" s="158"/>
      <c r="X85" s="158"/>
      <c r="Y85" s="158"/>
      <c r="Z85" s="148"/>
      <c r="AA85" s="148"/>
      <c r="AB85" s="148"/>
      <c r="AC85" s="148"/>
      <c r="AD85" s="148"/>
      <c r="AE85" s="148"/>
      <c r="AF85" s="148"/>
      <c r="AG85" s="148" t="s">
        <v>203</v>
      </c>
      <c r="AH85" s="148">
        <v>5</v>
      </c>
      <c r="AI85" s="148"/>
      <c r="AJ85" s="148"/>
      <c r="AK85" s="148"/>
      <c r="AL85" s="148"/>
      <c r="AM85" s="148"/>
      <c r="AN85" s="148"/>
      <c r="AO85" s="148"/>
      <c r="AP85" s="148"/>
      <c r="AQ85" s="148"/>
      <c r="AR85" s="148"/>
      <c r="AS85" s="148"/>
      <c r="AT85" s="148"/>
      <c r="AU85" s="148"/>
      <c r="AV85" s="148"/>
      <c r="AW85" s="148"/>
      <c r="AX85" s="148"/>
      <c r="AY85" s="148"/>
      <c r="AZ85" s="148"/>
      <c r="BA85" s="148"/>
      <c r="BB85" s="148"/>
      <c r="BC85" s="148"/>
      <c r="BD85" s="148"/>
      <c r="BE85" s="148"/>
      <c r="BF85" s="148"/>
      <c r="BG85" s="148"/>
      <c r="BH85" s="148"/>
    </row>
    <row r="86" spans="1:60" outlineLevel="1" x14ac:dyDescent="0.2">
      <c r="A86" s="169">
        <v>22</v>
      </c>
      <c r="B86" s="170" t="s">
        <v>682</v>
      </c>
      <c r="C86" s="185" t="s">
        <v>683</v>
      </c>
      <c r="D86" s="171" t="s">
        <v>276</v>
      </c>
      <c r="E86" s="172">
        <v>2.3256000000000001</v>
      </c>
      <c r="F86" s="173"/>
      <c r="G86" s="174">
        <f>ROUND(E86*F86,2)</f>
        <v>0</v>
      </c>
      <c r="H86" s="173"/>
      <c r="I86" s="174">
        <f>ROUND(E86*H86,2)</f>
        <v>0</v>
      </c>
      <c r="J86" s="173"/>
      <c r="K86" s="174">
        <f>ROUND(E86*J86,2)</f>
        <v>0</v>
      </c>
      <c r="L86" s="174">
        <v>21</v>
      </c>
      <c r="M86" s="174">
        <f>G86*(1+L86/100)</f>
        <v>0</v>
      </c>
      <c r="N86" s="172">
        <v>1E-3</v>
      </c>
      <c r="O86" s="172">
        <f>ROUND(E86*N86,2)</f>
        <v>0</v>
      </c>
      <c r="P86" s="172">
        <v>0</v>
      </c>
      <c r="Q86" s="172">
        <f>ROUND(E86*P86,2)</f>
        <v>0</v>
      </c>
      <c r="R86" s="174" t="s">
        <v>317</v>
      </c>
      <c r="S86" s="174" t="s">
        <v>195</v>
      </c>
      <c r="T86" s="175" t="s">
        <v>195</v>
      </c>
      <c r="U86" s="158">
        <v>0</v>
      </c>
      <c r="V86" s="158">
        <f>ROUND(E86*U86,2)</f>
        <v>0</v>
      </c>
      <c r="W86" s="158"/>
      <c r="X86" s="158" t="s">
        <v>255</v>
      </c>
      <c r="Y86" s="158" t="s">
        <v>198</v>
      </c>
      <c r="Z86" s="148"/>
      <c r="AA86" s="148"/>
      <c r="AB86" s="148"/>
      <c r="AC86" s="148"/>
      <c r="AD86" s="148"/>
      <c r="AE86" s="148"/>
      <c r="AF86" s="148"/>
      <c r="AG86" s="148" t="s">
        <v>318</v>
      </c>
      <c r="AH86" s="148"/>
      <c r="AI86" s="148"/>
      <c r="AJ86" s="148"/>
      <c r="AK86" s="148"/>
      <c r="AL86" s="148"/>
      <c r="AM86" s="148"/>
      <c r="AN86" s="148"/>
      <c r="AO86" s="148"/>
      <c r="AP86" s="148"/>
      <c r="AQ86" s="148"/>
      <c r="AR86" s="148"/>
      <c r="AS86" s="148"/>
      <c r="AT86" s="148"/>
      <c r="AU86" s="148"/>
      <c r="AV86" s="148"/>
      <c r="AW86" s="148"/>
      <c r="AX86" s="148"/>
      <c r="AY86" s="148"/>
      <c r="AZ86" s="148"/>
      <c r="BA86" s="148"/>
      <c r="BB86" s="148"/>
      <c r="BC86" s="148"/>
      <c r="BD86" s="148"/>
      <c r="BE86" s="148"/>
      <c r="BF86" s="148"/>
      <c r="BG86" s="148"/>
      <c r="BH86" s="148"/>
    </row>
    <row r="87" spans="1:60" outlineLevel="2" x14ac:dyDescent="0.2">
      <c r="A87" s="155"/>
      <c r="B87" s="156"/>
      <c r="C87" s="186" t="s">
        <v>684</v>
      </c>
      <c r="D87" s="159"/>
      <c r="E87" s="160">
        <v>2.3256000000000001</v>
      </c>
      <c r="F87" s="158"/>
      <c r="G87" s="158"/>
      <c r="H87" s="158"/>
      <c r="I87" s="158"/>
      <c r="J87" s="158"/>
      <c r="K87" s="158"/>
      <c r="L87" s="158"/>
      <c r="M87" s="158"/>
      <c r="N87" s="157"/>
      <c r="O87" s="157"/>
      <c r="P87" s="157"/>
      <c r="Q87" s="157"/>
      <c r="R87" s="158"/>
      <c r="S87" s="158"/>
      <c r="T87" s="158"/>
      <c r="U87" s="158"/>
      <c r="V87" s="158"/>
      <c r="W87" s="158"/>
      <c r="X87" s="158"/>
      <c r="Y87" s="158"/>
      <c r="Z87" s="148"/>
      <c r="AA87" s="148"/>
      <c r="AB87" s="148"/>
      <c r="AC87" s="148"/>
      <c r="AD87" s="148"/>
      <c r="AE87" s="148"/>
      <c r="AF87" s="148"/>
      <c r="AG87" s="148" t="s">
        <v>203</v>
      </c>
      <c r="AH87" s="148">
        <v>5</v>
      </c>
      <c r="AI87" s="148"/>
      <c r="AJ87" s="148"/>
      <c r="AK87" s="148"/>
      <c r="AL87" s="148"/>
      <c r="AM87" s="148"/>
      <c r="AN87" s="148"/>
      <c r="AO87" s="148"/>
      <c r="AP87" s="148"/>
      <c r="AQ87" s="148"/>
      <c r="AR87" s="148"/>
      <c r="AS87" s="148"/>
      <c r="AT87" s="148"/>
      <c r="AU87" s="148"/>
      <c r="AV87" s="148"/>
      <c r="AW87" s="148"/>
      <c r="AX87" s="148"/>
      <c r="AY87" s="148"/>
      <c r="AZ87" s="148"/>
      <c r="BA87" s="148"/>
      <c r="BB87" s="148"/>
      <c r="BC87" s="148"/>
      <c r="BD87" s="148"/>
      <c r="BE87" s="148"/>
      <c r="BF87" s="148"/>
      <c r="BG87" s="148"/>
      <c r="BH87" s="148"/>
    </row>
    <row r="88" spans="1:60" x14ac:dyDescent="0.2">
      <c r="A88" s="162" t="s">
        <v>189</v>
      </c>
      <c r="B88" s="163" t="s">
        <v>116</v>
      </c>
      <c r="C88" s="184" t="s">
        <v>117</v>
      </c>
      <c r="D88" s="164"/>
      <c r="E88" s="165"/>
      <c r="F88" s="166"/>
      <c r="G88" s="166">
        <f>SUMIF(AG89:AG93,"&lt;&gt;NOR",G89:G93)</f>
        <v>0</v>
      </c>
      <c r="H88" s="166"/>
      <c r="I88" s="166">
        <f>SUM(I89:I93)</f>
        <v>0</v>
      </c>
      <c r="J88" s="166"/>
      <c r="K88" s="166">
        <f>SUM(K89:K93)</f>
        <v>0</v>
      </c>
      <c r="L88" s="166"/>
      <c r="M88" s="166">
        <f>SUM(M89:M93)</f>
        <v>0</v>
      </c>
      <c r="N88" s="165"/>
      <c r="O88" s="165">
        <f>SUM(O89:O93)</f>
        <v>36.64</v>
      </c>
      <c r="P88" s="165"/>
      <c r="Q88" s="165">
        <f>SUM(Q89:Q93)</f>
        <v>0</v>
      </c>
      <c r="R88" s="166"/>
      <c r="S88" s="166"/>
      <c r="T88" s="167"/>
      <c r="U88" s="161"/>
      <c r="V88" s="161">
        <f>SUM(V89:V93)</f>
        <v>32.950000000000003</v>
      </c>
      <c r="W88" s="161"/>
      <c r="X88" s="161"/>
      <c r="Y88" s="161"/>
      <c r="AG88" t="s">
        <v>190</v>
      </c>
    </row>
    <row r="89" spans="1:60" outlineLevel="1" x14ac:dyDescent="0.2">
      <c r="A89" s="169">
        <v>23</v>
      </c>
      <c r="B89" s="170" t="s">
        <v>222</v>
      </c>
      <c r="C89" s="185" t="s">
        <v>223</v>
      </c>
      <c r="D89" s="171" t="s">
        <v>193</v>
      </c>
      <c r="E89" s="172">
        <v>19.38</v>
      </c>
      <c r="F89" s="173"/>
      <c r="G89" s="174">
        <f>ROUND(E89*F89,2)</f>
        <v>0</v>
      </c>
      <c r="H89" s="173"/>
      <c r="I89" s="174">
        <f>ROUND(E89*H89,2)</f>
        <v>0</v>
      </c>
      <c r="J89" s="173"/>
      <c r="K89" s="174">
        <f>ROUND(E89*J89,2)</f>
        <v>0</v>
      </c>
      <c r="L89" s="174">
        <v>21</v>
      </c>
      <c r="M89" s="174">
        <f>G89*(1+L89/100)</f>
        <v>0</v>
      </c>
      <c r="N89" s="172">
        <v>1.8907700000000001</v>
      </c>
      <c r="O89" s="172">
        <f>ROUND(E89*N89,2)</f>
        <v>36.64</v>
      </c>
      <c r="P89" s="172">
        <v>0</v>
      </c>
      <c r="Q89" s="172">
        <f>ROUND(E89*P89,2)</f>
        <v>0</v>
      </c>
      <c r="R89" s="174" t="s">
        <v>224</v>
      </c>
      <c r="S89" s="174" t="s">
        <v>195</v>
      </c>
      <c r="T89" s="175" t="s">
        <v>195</v>
      </c>
      <c r="U89" s="158">
        <v>1.7</v>
      </c>
      <c r="V89" s="158">
        <f>ROUND(E89*U89,2)</f>
        <v>32.950000000000003</v>
      </c>
      <c r="W89" s="158"/>
      <c r="X89" s="158" t="s">
        <v>197</v>
      </c>
      <c r="Y89" s="158" t="s">
        <v>198</v>
      </c>
      <c r="Z89" s="148"/>
      <c r="AA89" s="148"/>
      <c r="AB89" s="148"/>
      <c r="AC89" s="148"/>
      <c r="AD89" s="148"/>
      <c r="AE89" s="148"/>
      <c r="AF89" s="148"/>
      <c r="AG89" s="148" t="s">
        <v>199</v>
      </c>
      <c r="AH89" s="148"/>
      <c r="AI89" s="148"/>
      <c r="AJ89" s="148"/>
      <c r="AK89" s="148"/>
      <c r="AL89" s="148"/>
      <c r="AM89" s="148"/>
      <c r="AN89" s="148"/>
      <c r="AO89" s="148"/>
      <c r="AP89" s="148"/>
      <c r="AQ89" s="148"/>
      <c r="AR89" s="148"/>
      <c r="AS89" s="148"/>
      <c r="AT89" s="148"/>
      <c r="AU89" s="148"/>
      <c r="AV89" s="148"/>
      <c r="AW89" s="148"/>
      <c r="AX89" s="148"/>
      <c r="AY89" s="148"/>
      <c r="AZ89" s="148"/>
      <c r="BA89" s="148"/>
      <c r="BB89" s="148"/>
      <c r="BC89" s="148"/>
      <c r="BD89" s="148"/>
      <c r="BE89" s="148"/>
      <c r="BF89" s="148"/>
      <c r="BG89" s="148"/>
      <c r="BH89" s="148"/>
    </row>
    <row r="90" spans="1:60" outlineLevel="2" x14ac:dyDescent="0.2">
      <c r="A90" s="155"/>
      <c r="B90" s="156"/>
      <c r="C90" s="247" t="s">
        <v>225</v>
      </c>
      <c r="D90" s="248"/>
      <c r="E90" s="248"/>
      <c r="F90" s="248"/>
      <c r="G90" s="248"/>
      <c r="H90" s="158"/>
      <c r="I90" s="158"/>
      <c r="J90" s="158"/>
      <c r="K90" s="158"/>
      <c r="L90" s="158"/>
      <c r="M90" s="158"/>
      <c r="N90" s="157"/>
      <c r="O90" s="157"/>
      <c r="P90" s="157"/>
      <c r="Q90" s="157"/>
      <c r="R90" s="158"/>
      <c r="S90" s="158"/>
      <c r="T90" s="158"/>
      <c r="U90" s="158"/>
      <c r="V90" s="158"/>
      <c r="W90" s="158"/>
      <c r="X90" s="158"/>
      <c r="Y90" s="158"/>
      <c r="Z90" s="148"/>
      <c r="AA90" s="148"/>
      <c r="AB90" s="148"/>
      <c r="AC90" s="148"/>
      <c r="AD90" s="148"/>
      <c r="AE90" s="148"/>
      <c r="AF90" s="148"/>
      <c r="AG90" s="148" t="s">
        <v>201</v>
      </c>
      <c r="AH90" s="148"/>
      <c r="AI90" s="148"/>
      <c r="AJ90" s="148"/>
      <c r="AK90" s="148"/>
      <c r="AL90" s="148"/>
      <c r="AM90" s="148"/>
      <c r="AN90" s="148"/>
      <c r="AO90" s="148"/>
      <c r="AP90" s="148"/>
      <c r="AQ90" s="148"/>
      <c r="AR90" s="148"/>
      <c r="AS90" s="148"/>
      <c r="AT90" s="148"/>
      <c r="AU90" s="148"/>
      <c r="AV90" s="148"/>
      <c r="AW90" s="148"/>
      <c r="AX90" s="148"/>
      <c r="AY90" s="148"/>
      <c r="AZ90" s="148"/>
      <c r="BA90" s="148"/>
      <c r="BB90" s="148"/>
      <c r="BC90" s="148"/>
      <c r="BD90" s="148"/>
      <c r="BE90" s="148"/>
      <c r="BF90" s="148"/>
      <c r="BG90" s="148"/>
      <c r="BH90" s="148"/>
    </row>
    <row r="91" spans="1:60" ht="45" outlineLevel="2" x14ac:dyDescent="0.2">
      <c r="A91" s="155"/>
      <c r="B91" s="156"/>
      <c r="C91" s="186" t="s">
        <v>685</v>
      </c>
      <c r="D91" s="159"/>
      <c r="E91" s="160">
        <v>13.29</v>
      </c>
      <c r="F91" s="158"/>
      <c r="G91" s="158"/>
      <c r="H91" s="158"/>
      <c r="I91" s="158"/>
      <c r="J91" s="158"/>
      <c r="K91" s="158"/>
      <c r="L91" s="158"/>
      <c r="M91" s="158"/>
      <c r="N91" s="157"/>
      <c r="O91" s="157"/>
      <c r="P91" s="157"/>
      <c r="Q91" s="157"/>
      <c r="R91" s="158"/>
      <c r="S91" s="158"/>
      <c r="T91" s="158"/>
      <c r="U91" s="158"/>
      <c r="V91" s="158"/>
      <c r="W91" s="158"/>
      <c r="X91" s="158"/>
      <c r="Y91" s="158"/>
      <c r="Z91" s="148"/>
      <c r="AA91" s="148"/>
      <c r="AB91" s="148"/>
      <c r="AC91" s="148"/>
      <c r="AD91" s="148"/>
      <c r="AE91" s="148"/>
      <c r="AF91" s="148"/>
      <c r="AG91" s="148" t="s">
        <v>203</v>
      </c>
      <c r="AH91" s="148">
        <v>0</v>
      </c>
      <c r="AI91" s="148"/>
      <c r="AJ91" s="148"/>
      <c r="AK91" s="148"/>
      <c r="AL91" s="148"/>
      <c r="AM91" s="148"/>
      <c r="AN91" s="148"/>
      <c r="AO91" s="148"/>
      <c r="AP91" s="148"/>
      <c r="AQ91" s="148"/>
      <c r="AR91" s="148"/>
      <c r="AS91" s="148"/>
      <c r="AT91" s="148"/>
      <c r="AU91" s="148"/>
      <c r="AV91" s="148"/>
      <c r="AW91" s="148"/>
      <c r="AX91" s="148"/>
      <c r="AY91" s="148"/>
      <c r="AZ91" s="148"/>
      <c r="BA91" s="148"/>
      <c r="BB91" s="148"/>
      <c r="BC91" s="148"/>
      <c r="BD91" s="148"/>
      <c r="BE91" s="148"/>
      <c r="BF91" s="148"/>
      <c r="BG91" s="148"/>
      <c r="BH91" s="148"/>
    </row>
    <row r="92" spans="1:60" ht="22.5" outlineLevel="3" x14ac:dyDescent="0.2">
      <c r="A92" s="155"/>
      <c r="B92" s="156"/>
      <c r="C92" s="186" t="s">
        <v>686</v>
      </c>
      <c r="D92" s="159"/>
      <c r="E92" s="160">
        <v>3.75</v>
      </c>
      <c r="F92" s="158"/>
      <c r="G92" s="158"/>
      <c r="H92" s="158"/>
      <c r="I92" s="158"/>
      <c r="J92" s="158"/>
      <c r="K92" s="158"/>
      <c r="L92" s="158"/>
      <c r="M92" s="158"/>
      <c r="N92" s="157"/>
      <c r="O92" s="157"/>
      <c r="P92" s="157"/>
      <c r="Q92" s="157"/>
      <c r="R92" s="158"/>
      <c r="S92" s="158"/>
      <c r="T92" s="158"/>
      <c r="U92" s="158"/>
      <c r="V92" s="158"/>
      <c r="W92" s="158"/>
      <c r="X92" s="158"/>
      <c r="Y92" s="158"/>
      <c r="Z92" s="148"/>
      <c r="AA92" s="148"/>
      <c r="AB92" s="148"/>
      <c r="AC92" s="148"/>
      <c r="AD92" s="148"/>
      <c r="AE92" s="148"/>
      <c r="AF92" s="148"/>
      <c r="AG92" s="148" t="s">
        <v>203</v>
      </c>
      <c r="AH92" s="148">
        <v>0</v>
      </c>
      <c r="AI92" s="148"/>
      <c r="AJ92" s="148"/>
      <c r="AK92" s="148"/>
      <c r="AL92" s="148"/>
      <c r="AM92" s="148"/>
      <c r="AN92" s="148"/>
      <c r="AO92" s="148"/>
      <c r="AP92" s="148"/>
      <c r="AQ92" s="148"/>
      <c r="AR92" s="148"/>
      <c r="AS92" s="148"/>
      <c r="AT92" s="148"/>
      <c r="AU92" s="148"/>
      <c r="AV92" s="148"/>
      <c r="AW92" s="148"/>
      <c r="AX92" s="148"/>
      <c r="AY92" s="148"/>
      <c r="AZ92" s="148"/>
      <c r="BA92" s="148"/>
      <c r="BB92" s="148"/>
      <c r="BC92" s="148"/>
      <c r="BD92" s="148"/>
      <c r="BE92" s="148"/>
      <c r="BF92" s="148"/>
      <c r="BG92" s="148"/>
      <c r="BH92" s="148"/>
    </row>
    <row r="93" spans="1:60" outlineLevel="3" x14ac:dyDescent="0.2">
      <c r="A93" s="155"/>
      <c r="B93" s="156"/>
      <c r="C93" s="186" t="s">
        <v>687</v>
      </c>
      <c r="D93" s="159"/>
      <c r="E93" s="160">
        <v>2.34</v>
      </c>
      <c r="F93" s="158"/>
      <c r="G93" s="158"/>
      <c r="H93" s="158"/>
      <c r="I93" s="158"/>
      <c r="J93" s="158"/>
      <c r="K93" s="158"/>
      <c r="L93" s="158"/>
      <c r="M93" s="158"/>
      <c r="N93" s="157"/>
      <c r="O93" s="157"/>
      <c r="P93" s="157"/>
      <c r="Q93" s="157"/>
      <c r="R93" s="158"/>
      <c r="S93" s="158"/>
      <c r="T93" s="158"/>
      <c r="U93" s="158"/>
      <c r="V93" s="158"/>
      <c r="W93" s="158"/>
      <c r="X93" s="158"/>
      <c r="Y93" s="158"/>
      <c r="Z93" s="148"/>
      <c r="AA93" s="148"/>
      <c r="AB93" s="148"/>
      <c r="AC93" s="148"/>
      <c r="AD93" s="148"/>
      <c r="AE93" s="148"/>
      <c r="AF93" s="148"/>
      <c r="AG93" s="148" t="s">
        <v>203</v>
      </c>
      <c r="AH93" s="148">
        <v>0</v>
      </c>
      <c r="AI93" s="148"/>
      <c r="AJ93" s="148"/>
      <c r="AK93" s="148"/>
      <c r="AL93" s="148"/>
      <c r="AM93" s="148"/>
      <c r="AN93" s="148"/>
      <c r="AO93" s="148"/>
      <c r="AP93" s="148"/>
      <c r="AQ93" s="148"/>
      <c r="AR93" s="148"/>
      <c r="AS93" s="148"/>
      <c r="AT93" s="148"/>
      <c r="AU93" s="148"/>
      <c r="AV93" s="148"/>
      <c r="AW93" s="148"/>
      <c r="AX93" s="148"/>
      <c r="AY93" s="148"/>
      <c r="AZ93" s="148"/>
      <c r="BA93" s="148"/>
      <c r="BB93" s="148"/>
      <c r="BC93" s="148"/>
      <c r="BD93" s="148"/>
      <c r="BE93" s="148"/>
      <c r="BF93" s="148"/>
      <c r="BG93" s="148"/>
      <c r="BH93" s="148"/>
    </row>
    <row r="94" spans="1:60" x14ac:dyDescent="0.2">
      <c r="A94" s="162" t="s">
        <v>189</v>
      </c>
      <c r="B94" s="163" t="s">
        <v>118</v>
      </c>
      <c r="C94" s="184" t="s">
        <v>119</v>
      </c>
      <c r="D94" s="164"/>
      <c r="E94" s="165"/>
      <c r="F94" s="166"/>
      <c r="G94" s="166">
        <f>SUMIF(AG95:AG112,"&lt;&gt;NOR",G95:G112)</f>
        <v>0</v>
      </c>
      <c r="H94" s="166"/>
      <c r="I94" s="166">
        <f>SUM(I95:I112)</f>
        <v>0</v>
      </c>
      <c r="J94" s="166"/>
      <c r="K94" s="166">
        <f>SUM(K95:K112)</f>
        <v>0</v>
      </c>
      <c r="L94" s="166"/>
      <c r="M94" s="166">
        <f>SUM(M95:M112)</f>
        <v>0</v>
      </c>
      <c r="N94" s="165"/>
      <c r="O94" s="165">
        <f>SUM(O95:O112)</f>
        <v>74.079999999999984</v>
      </c>
      <c r="P94" s="165"/>
      <c r="Q94" s="165">
        <f>SUM(Q95:Q112)</f>
        <v>0</v>
      </c>
      <c r="R94" s="166"/>
      <c r="S94" s="166"/>
      <c r="T94" s="167"/>
      <c r="U94" s="161"/>
      <c r="V94" s="161">
        <f>SUM(V95:V112)</f>
        <v>35.24</v>
      </c>
      <c r="W94" s="161"/>
      <c r="X94" s="161"/>
      <c r="Y94" s="161"/>
      <c r="AG94" t="s">
        <v>190</v>
      </c>
    </row>
    <row r="95" spans="1:60" ht="22.5" outlineLevel="1" x14ac:dyDescent="0.2">
      <c r="A95" s="169">
        <v>24</v>
      </c>
      <c r="B95" s="170" t="s">
        <v>688</v>
      </c>
      <c r="C95" s="185" t="s">
        <v>689</v>
      </c>
      <c r="D95" s="171" t="s">
        <v>206</v>
      </c>
      <c r="E95" s="172">
        <v>58.14</v>
      </c>
      <c r="F95" s="173"/>
      <c r="G95" s="174">
        <f>ROUND(E95*F95,2)</f>
        <v>0</v>
      </c>
      <c r="H95" s="173"/>
      <c r="I95" s="174">
        <f>ROUND(E95*H95,2)</f>
        <v>0</v>
      </c>
      <c r="J95" s="173"/>
      <c r="K95" s="174">
        <f>ROUND(E95*J95,2)</f>
        <v>0</v>
      </c>
      <c r="L95" s="174">
        <v>21</v>
      </c>
      <c r="M95" s="174">
        <f>G95*(1+L95/100)</f>
        <v>0</v>
      </c>
      <c r="N95" s="172">
        <v>0.23</v>
      </c>
      <c r="O95" s="172">
        <f>ROUND(E95*N95,2)</f>
        <v>13.37</v>
      </c>
      <c r="P95" s="172">
        <v>0</v>
      </c>
      <c r="Q95" s="172">
        <f>ROUND(E95*P95,2)</f>
        <v>0</v>
      </c>
      <c r="R95" s="174" t="s">
        <v>279</v>
      </c>
      <c r="S95" s="174" t="s">
        <v>195</v>
      </c>
      <c r="T95" s="175" t="s">
        <v>195</v>
      </c>
      <c r="U95" s="158">
        <v>2.3E-2</v>
      </c>
      <c r="V95" s="158">
        <f>ROUND(E95*U95,2)</f>
        <v>1.34</v>
      </c>
      <c r="W95" s="158"/>
      <c r="X95" s="158" t="s">
        <v>197</v>
      </c>
      <c r="Y95" s="158" t="s">
        <v>198</v>
      </c>
      <c r="Z95" s="148"/>
      <c r="AA95" s="148"/>
      <c r="AB95" s="148"/>
      <c r="AC95" s="148"/>
      <c r="AD95" s="148"/>
      <c r="AE95" s="148"/>
      <c r="AF95" s="148"/>
      <c r="AG95" s="148" t="s">
        <v>199</v>
      </c>
      <c r="AH95" s="148"/>
      <c r="AI95" s="148"/>
      <c r="AJ95" s="148"/>
      <c r="AK95" s="148"/>
      <c r="AL95" s="148"/>
      <c r="AM95" s="148"/>
      <c r="AN95" s="148"/>
      <c r="AO95" s="148"/>
      <c r="AP95" s="148"/>
      <c r="AQ95" s="148"/>
      <c r="AR95" s="148"/>
      <c r="AS95" s="148"/>
      <c r="AT95" s="148"/>
      <c r="AU95" s="148"/>
      <c r="AV95" s="148"/>
      <c r="AW95" s="148"/>
      <c r="AX95" s="148"/>
      <c r="AY95" s="148"/>
      <c r="AZ95" s="148"/>
      <c r="BA95" s="148"/>
      <c r="BB95" s="148"/>
      <c r="BC95" s="148"/>
      <c r="BD95" s="148"/>
      <c r="BE95" s="148"/>
      <c r="BF95" s="148"/>
      <c r="BG95" s="148"/>
      <c r="BH95" s="148"/>
    </row>
    <row r="96" spans="1:60" outlineLevel="2" x14ac:dyDescent="0.2">
      <c r="A96" s="155"/>
      <c r="B96" s="156"/>
      <c r="C96" s="186" t="s">
        <v>690</v>
      </c>
      <c r="D96" s="159"/>
      <c r="E96" s="160">
        <v>58.14</v>
      </c>
      <c r="F96" s="158"/>
      <c r="G96" s="158"/>
      <c r="H96" s="158"/>
      <c r="I96" s="158"/>
      <c r="J96" s="158"/>
      <c r="K96" s="158"/>
      <c r="L96" s="158"/>
      <c r="M96" s="158"/>
      <c r="N96" s="157"/>
      <c r="O96" s="157"/>
      <c r="P96" s="157"/>
      <c r="Q96" s="157"/>
      <c r="R96" s="158"/>
      <c r="S96" s="158"/>
      <c r="T96" s="158"/>
      <c r="U96" s="158"/>
      <c r="V96" s="158"/>
      <c r="W96" s="158"/>
      <c r="X96" s="158"/>
      <c r="Y96" s="158"/>
      <c r="Z96" s="148"/>
      <c r="AA96" s="148"/>
      <c r="AB96" s="148"/>
      <c r="AC96" s="148"/>
      <c r="AD96" s="148"/>
      <c r="AE96" s="148"/>
      <c r="AF96" s="148"/>
      <c r="AG96" s="148" t="s">
        <v>203</v>
      </c>
      <c r="AH96" s="148">
        <v>5</v>
      </c>
      <c r="AI96" s="148"/>
      <c r="AJ96" s="148"/>
      <c r="AK96" s="148"/>
      <c r="AL96" s="148"/>
      <c r="AM96" s="148"/>
      <c r="AN96" s="148"/>
      <c r="AO96" s="148"/>
      <c r="AP96" s="148"/>
      <c r="AQ96" s="148"/>
      <c r="AR96" s="148"/>
      <c r="AS96" s="148"/>
      <c r="AT96" s="148"/>
      <c r="AU96" s="148"/>
      <c r="AV96" s="148"/>
      <c r="AW96" s="148"/>
      <c r="AX96" s="148"/>
      <c r="AY96" s="148"/>
      <c r="AZ96" s="148"/>
      <c r="BA96" s="148"/>
      <c r="BB96" s="148"/>
      <c r="BC96" s="148"/>
      <c r="BD96" s="148"/>
      <c r="BE96" s="148"/>
      <c r="BF96" s="148"/>
      <c r="BG96" s="148"/>
      <c r="BH96" s="148"/>
    </row>
    <row r="97" spans="1:60" ht="22.5" outlineLevel="1" x14ac:dyDescent="0.2">
      <c r="A97" s="169">
        <v>25</v>
      </c>
      <c r="B97" s="170" t="s">
        <v>691</v>
      </c>
      <c r="C97" s="185" t="s">
        <v>692</v>
      </c>
      <c r="D97" s="171" t="s">
        <v>206</v>
      </c>
      <c r="E97" s="172">
        <v>77.52</v>
      </c>
      <c r="F97" s="173"/>
      <c r="G97" s="174">
        <f>ROUND(E97*F97,2)</f>
        <v>0</v>
      </c>
      <c r="H97" s="173"/>
      <c r="I97" s="174">
        <f>ROUND(E97*H97,2)</f>
        <v>0</v>
      </c>
      <c r="J97" s="173"/>
      <c r="K97" s="174">
        <f>ROUND(E97*J97,2)</f>
        <v>0</v>
      </c>
      <c r="L97" s="174">
        <v>21</v>
      </c>
      <c r="M97" s="174">
        <f>G97*(1+L97/100)</f>
        <v>0</v>
      </c>
      <c r="N97" s="172">
        <v>0.46</v>
      </c>
      <c r="O97" s="172">
        <f>ROUND(E97*N97,2)</f>
        <v>35.659999999999997</v>
      </c>
      <c r="P97" s="172">
        <v>0</v>
      </c>
      <c r="Q97" s="172">
        <f>ROUND(E97*P97,2)</f>
        <v>0</v>
      </c>
      <c r="R97" s="174" t="s">
        <v>279</v>
      </c>
      <c r="S97" s="174" t="s">
        <v>195</v>
      </c>
      <c r="T97" s="175" t="s">
        <v>195</v>
      </c>
      <c r="U97" s="158">
        <v>2.9000000000000001E-2</v>
      </c>
      <c r="V97" s="158">
        <f>ROUND(E97*U97,2)</f>
        <v>2.25</v>
      </c>
      <c r="W97" s="158"/>
      <c r="X97" s="158" t="s">
        <v>197</v>
      </c>
      <c r="Y97" s="158" t="s">
        <v>198</v>
      </c>
      <c r="Z97" s="148"/>
      <c r="AA97" s="148"/>
      <c r="AB97" s="148"/>
      <c r="AC97" s="148"/>
      <c r="AD97" s="148"/>
      <c r="AE97" s="148"/>
      <c r="AF97" s="148"/>
      <c r="AG97" s="148" t="s">
        <v>199</v>
      </c>
      <c r="AH97" s="148"/>
      <c r="AI97" s="148"/>
      <c r="AJ97" s="148"/>
      <c r="AK97" s="148"/>
      <c r="AL97" s="148"/>
      <c r="AM97" s="148"/>
      <c r="AN97" s="148"/>
      <c r="AO97" s="148"/>
      <c r="AP97" s="148"/>
      <c r="AQ97" s="148"/>
      <c r="AR97" s="148"/>
      <c r="AS97" s="148"/>
      <c r="AT97" s="148"/>
      <c r="AU97" s="148"/>
      <c r="AV97" s="148"/>
      <c r="AW97" s="148"/>
      <c r="AX97" s="148"/>
      <c r="AY97" s="148"/>
      <c r="AZ97" s="148"/>
      <c r="BA97" s="148"/>
      <c r="BB97" s="148"/>
      <c r="BC97" s="148"/>
      <c r="BD97" s="148"/>
      <c r="BE97" s="148"/>
      <c r="BF97" s="148"/>
      <c r="BG97" s="148"/>
      <c r="BH97" s="148"/>
    </row>
    <row r="98" spans="1:60" outlineLevel="2" x14ac:dyDescent="0.2">
      <c r="A98" s="155"/>
      <c r="B98" s="156"/>
      <c r="C98" s="186" t="s">
        <v>693</v>
      </c>
      <c r="D98" s="159"/>
      <c r="E98" s="160">
        <v>77.52</v>
      </c>
      <c r="F98" s="158"/>
      <c r="G98" s="158"/>
      <c r="H98" s="158"/>
      <c r="I98" s="158"/>
      <c r="J98" s="158"/>
      <c r="K98" s="158"/>
      <c r="L98" s="158"/>
      <c r="M98" s="158"/>
      <c r="N98" s="157"/>
      <c r="O98" s="157"/>
      <c r="P98" s="157"/>
      <c r="Q98" s="157"/>
      <c r="R98" s="158"/>
      <c r="S98" s="158"/>
      <c r="T98" s="158"/>
      <c r="U98" s="158"/>
      <c r="V98" s="158"/>
      <c r="W98" s="158"/>
      <c r="X98" s="158"/>
      <c r="Y98" s="158"/>
      <c r="Z98" s="148"/>
      <c r="AA98" s="148"/>
      <c r="AB98" s="148"/>
      <c r="AC98" s="148"/>
      <c r="AD98" s="148"/>
      <c r="AE98" s="148"/>
      <c r="AF98" s="148"/>
      <c r="AG98" s="148" t="s">
        <v>203</v>
      </c>
      <c r="AH98" s="148">
        <v>5</v>
      </c>
      <c r="AI98" s="148"/>
      <c r="AJ98" s="148"/>
      <c r="AK98" s="148"/>
      <c r="AL98" s="148"/>
      <c r="AM98" s="148"/>
      <c r="AN98" s="148"/>
      <c r="AO98" s="148"/>
      <c r="AP98" s="148"/>
      <c r="AQ98" s="148"/>
      <c r="AR98" s="148"/>
      <c r="AS98" s="148"/>
      <c r="AT98" s="148"/>
      <c r="AU98" s="148"/>
      <c r="AV98" s="148"/>
      <c r="AW98" s="148"/>
      <c r="AX98" s="148"/>
      <c r="AY98" s="148"/>
      <c r="AZ98" s="148"/>
      <c r="BA98" s="148"/>
      <c r="BB98" s="148"/>
      <c r="BC98" s="148"/>
      <c r="BD98" s="148"/>
      <c r="BE98" s="148"/>
      <c r="BF98" s="148"/>
      <c r="BG98" s="148"/>
      <c r="BH98" s="148"/>
    </row>
    <row r="99" spans="1:60" ht="22.5" outlineLevel="1" x14ac:dyDescent="0.2">
      <c r="A99" s="169">
        <v>26</v>
      </c>
      <c r="B99" s="170" t="s">
        <v>694</v>
      </c>
      <c r="C99" s="185" t="s">
        <v>695</v>
      </c>
      <c r="D99" s="171" t="s">
        <v>206</v>
      </c>
      <c r="E99" s="172">
        <v>77.52</v>
      </c>
      <c r="F99" s="173"/>
      <c r="G99" s="174">
        <f>ROUND(E99*F99,2)</f>
        <v>0</v>
      </c>
      <c r="H99" s="173"/>
      <c r="I99" s="174">
        <f>ROUND(E99*H99,2)</f>
        <v>0</v>
      </c>
      <c r="J99" s="173"/>
      <c r="K99" s="174">
        <f>ROUND(E99*J99,2)</f>
        <v>0</v>
      </c>
      <c r="L99" s="174">
        <v>21</v>
      </c>
      <c r="M99" s="174">
        <f>G99*(1+L99/100)</f>
        <v>0</v>
      </c>
      <c r="N99" s="172">
        <v>0.13188</v>
      </c>
      <c r="O99" s="172">
        <f>ROUND(E99*N99,2)</f>
        <v>10.220000000000001</v>
      </c>
      <c r="P99" s="172">
        <v>0</v>
      </c>
      <c r="Q99" s="172">
        <f>ROUND(E99*P99,2)</f>
        <v>0</v>
      </c>
      <c r="R99" s="174" t="s">
        <v>279</v>
      </c>
      <c r="S99" s="174" t="s">
        <v>195</v>
      </c>
      <c r="T99" s="175" t="s">
        <v>195</v>
      </c>
      <c r="U99" s="158">
        <v>4.9000000000000002E-2</v>
      </c>
      <c r="V99" s="158">
        <f>ROUND(E99*U99,2)</f>
        <v>3.8</v>
      </c>
      <c r="W99" s="158"/>
      <c r="X99" s="158" t="s">
        <v>197</v>
      </c>
      <c r="Y99" s="158" t="s">
        <v>198</v>
      </c>
      <c r="Z99" s="148"/>
      <c r="AA99" s="148"/>
      <c r="AB99" s="148"/>
      <c r="AC99" s="148"/>
      <c r="AD99" s="148"/>
      <c r="AE99" s="148"/>
      <c r="AF99" s="148"/>
      <c r="AG99" s="148" t="s">
        <v>199</v>
      </c>
      <c r="AH99" s="148"/>
      <c r="AI99" s="148"/>
      <c r="AJ99" s="148"/>
      <c r="AK99" s="148"/>
      <c r="AL99" s="148"/>
      <c r="AM99" s="148"/>
      <c r="AN99" s="148"/>
      <c r="AO99" s="148"/>
      <c r="AP99" s="148"/>
      <c r="AQ99" s="148"/>
      <c r="AR99" s="148"/>
      <c r="AS99" s="148"/>
      <c r="AT99" s="148"/>
      <c r="AU99" s="148"/>
      <c r="AV99" s="148"/>
      <c r="AW99" s="148"/>
      <c r="AX99" s="148"/>
      <c r="AY99" s="148"/>
      <c r="AZ99" s="148"/>
      <c r="BA99" s="148"/>
      <c r="BB99" s="148"/>
      <c r="BC99" s="148"/>
      <c r="BD99" s="148"/>
      <c r="BE99" s="148"/>
      <c r="BF99" s="148"/>
      <c r="BG99" s="148"/>
      <c r="BH99" s="148"/>
    </row>
    <row r="100" spans="1:60" outlineLevel="2" x14ac:dyDescent="0.2">
      <c r="A100" s="155"/>
      <c r="B100" s="156"/>
      <c r="C100" s="247" t="s">
        <v>696</v>
      </c>
      <c r="D100" s="248"/>
      <c r="E100" s="248"/>
      <c r="F100" s="248"/>
      <c r="G100" s="248"/>
      <c r="H100" s="158"/>
      <c r="I100" s="158"/>
      <c r="J100" s="158"/>
      <c r="K100" s="158"/>
      <c r="L100" s="158"/>
      <c r="M100" s="158"/>
      <c r="N100" s="157"/>
      <c r="O100" s="157"/>
      <c r="P100" s="157"/>
      <c r="Q100" s="157"/>
      <c r="R100" s="158"/>
      <c r="S100" s="158"/>
      <c r="T100" s="158"/>
      <c r="U100" s="158"/>
      <c r="V100" s="158"/>
      <c r="W100" s="158"/>
      <c r="X100" s="158"/>
      <c r="Y100" s="158"/>
      <c r="Z100" s="148"/>
      <c r="AA100" s="148"/>
      <c r="AB100" s="148"/>
      <c r="AC100" s="148"/>
      <c r="AD100" s="148"/>
      <c r="AE100" s="148"/>
      <c r="AF100" s="148"/>
      <c r="AG100" s="148" t="s">
        <v>201</v>
      </c>
      <c r="AH100" s="148"/>
      <c r="AI100" s="148"/>
      <c r="AJ100" s="148"/>
      <c r="AK100" s="148"/>
      <c r="AL100" s="148"/>
      <c r="AM100" s="148"/>
      <c r="AN100" s="148"/>
      <c r="AO100" s="148"/>
      <c r="AP100" s="148"/>
      <c r="AQ100" s="148"/>
      <c r="AR100" s="148"/>
      <c r="AS100" s="148"/>
      <c r="AT100" s="148"/>
      <c r="AU100" s="148"/>
      <c r="AV100" s="148"/>
      <c r="AW100" s="148"/>
      <c r="AX100" s="148"/>
      <c r="AY100" s="148"/>
      <c r="AZ100" s="148"/>
      <c r="BA100" s="148"/>
      <c r="BB100" s="148"/>
      <c r="BC100" s="148"/>
      <c r="BD100" s="148"/>
      <c r="BE100" s="148"/>
      <c r="BF100" s="148"/>
      <c r="BG100" s="148"/>
      <c r="BH100" s="148"/>
    </row>
    <row r="101" spans="1:60" outlineLevel="2" x14ac:dyDescent="0.2">
      <c r="A101" s="155"/>
      <c r="B101" s="156"/>
      <c r="C101" s="186" t="s">
        <v>697</v>
      </c>
      <c r="D101" s="159"/>
      <c r="E101" s="160">
        <v>77.52</v>
      </c>
      <c r="F101" s="158"/>
      <c r="G101" s="158"/>
      <c r="H101" s="158"/>
      <c r="I101" s="158"/>
      <c r="J101" s="158"/>
      <c r="K101" s="158"/>
      <c r="L101" s="158"/>
      <c r="M101" s="158"/>
      <c r="N101" s="157"/>
      <c r="O101" s="157"/>
      <c r="P101" s="157"/>
      <c r="Q101" s="157"/>
      <c r="R101" s="158"/>
      <c r="S101" s="158"/>
      <c r="T101" s="158"/>
      <c r="U101" s="158"/>
      <c r="V101" s="158"/>
      <c r="W101" s="158"/>
      <c r="X101" s="158"/>
      <c r="Y101" s="158"/>
      <c r="Z101" s="148"/>
      <c r="AA101" s="148"/>
      <c r="AB101" s="148"/>
      <c r="AC101" s="148"/>
      <c r="AD101" s="148"/>
      <c r="AE101" s="148"/>
      <c r="AF101" s="148"/>
      <c r="AG101" s="148" t="s">
        <v>203</v>
      </c>
      <c r="AH101" s="148">
        <v>5</v>
      </c>
      <c r="AI101" s="148"/>
      <c r="AJ101" s="148"/>
      <c r="AK101" s="148"/>
      <c r="AL101" s="148"/>
      <c r="AM101" s="148"/>
      <c r="AN101" s="148"/>
      <c r="AO101" s="148"/>
      <c r="AP101" s="148"/>
      <c r="AQ101" s="148"/>
      <c r="AR101" s="148"/>
      <c r="AS101" s="148"/>
      <c r="AT101" s="148"/>
      <c r="AU101" s="148"/>
      <c r="AV101" s="148"/>
      <c r="AW101" s="148"/>
      <c r="AX101" s="148"/>
      <c r="AY101" s="148"/>
      <c r="AZ101" s="148"/>
      <c r="BA101" s="148"/>
      <c r="BB101" s="148"/>
      <c r="BC101" s="148"/>
      <c r="BD101" s="148"/>
      <c r="BE101" s="148"/>
      <c r="BF101" s="148"/>
      <c r="BG101" s="148"/>
      <c r="BH101" s="148"/>
    </row>
    <row r="102" spans="1:60" outlineLevel="1" x14ac:dyDescent="0.2">
      <c r="A102" s="169">
        <v>27</v>
      </c>
      <c r="B102" s="170" t="s">
        <v>277</v>
      </c>
      <c r="C102" s="185" t="s">
        <v>278</v>
      </c>
      <c r="D102" s="171" t="s">
        <v>206</v>
      </c>
      <c r="E102" s="172">
        <v>77.52</v>
      </c>
      <c r="F102" s="173"/>
      <c r="G102" s="174">
        <f>ROUND(E102*F102,2)</f>
        <v>0</v>
      </c>
      <c r="H102" s="173"/>
      <c r="I102" s="174">
        <f>ROUND(E102*H102,2)</f>
        <v>0</v>
      </c>
      <c r="J102" s="173"/>
      <c r="K102" s="174">
        <f>ROUND(E102*J102,2)</f>
        <v>0</v>
      </c>
      <c r="L102" s="174">
        <v>21</v>
      </c>
      <c r="M102" s="174">
        <f>G102*(1+L102/100)</f>
        <v>0</v>
      </c>
      <c r="N102" s="172">
        <v>7.0200000000000002E-3</v>
      </c>
      <c r="O102" s="172">
        <f>ROUND(E102*N102,2)</f>
        <v>0.54</v>
      </c>
      <c r="P102" s="172">
        <v>0</v>
      </c>
      <c r="Q102" s="172">
        <f>ROUND(E102*P102,2)</f>
        <v>0</v>
      </c>
      <c r="R102" s="174" t="s">
        <v>279</v>
      </c>
      <c r="S102" s="174" t="s">
        <v>195</v>
      </c>
      <c r="T102" s="175" t="s">
        <v>195</v>
      </c>
      <c r="U102" s="158">
        <v>4.0000000000000001E-3</v>
      </c>
      <c r="V102" s="158">
        <f>ROUND(E102*U102,2)</f>
        <v>0.31</v>
      </c>
      <c r="W102" s="158"/>
      <c r="X102" s="158" t="s">
        <v>197</v>
      </c>
      <c r="Y102" s="158" t="s">
        <v>198</v>
      </c>
      <c r="Z102" s="148"/>
      <c r="AA102" s="148"/>
      <c r="AB102" s="148"/>
      <c r="AC102" s="148"/>
      <c r="AD102" s="148"/>
      <c r="AE102" s="148"/>
      <c r="AF102" s="148"/>
      <c r="AG102" s="148" t="s">
        <v>199</v>
      </c>
      <c r="AH102" s="148"/>
      <c r="AI102" s="148"/>
      <c r="AJ102" s="148"/>
      <c r="AK102" s="148"/>
      <c r="AL102" s="148"/>
      <c r="AM102" s="148"/>
      <c r="AN102" s="148"/>
      <c r="AO102" s="148"/>
      <c r="AP102" s="148"/>
      <c r="AQ102" s="148"/>
      <c r="AR102" s="148"/>
      <c r="AS102" s="148"/>
      <c r="AT102" s="148"/>
      <c r="AU102" s="148"/>
      <c r="AV102" s="148"/>
      <c r="AW102" s="148"/>
      <c r="AX102" s="148"/>
      <c r="AY102" s="148"/>
      <c r="AZ102" s="148"/>
      <c r="BA102" s="148"/>
      <c r="BB102" s="148"/>
      <c r="BC102" s="148"/>
      <c r="BD102" s="148"/>
      <c r="BE102" s="148"/>
      <c r="BF102" s="148"/>
      <c r="BG102" s="148"/>
      <c r="BH102" s="148"/>
    </row>
    <row r="103" spans="1:60" outlineLevel="2" x14ac:dyDescent="0.2">
      <c r="A103" s="155"/>
      <c r="B103" s="156"/>
      <c r="C103" s="186" t="s">
        <v>609</v>
      </c>
      <c r="D103" s="159"/>
      <c r="E103" s="160">
        <v>77.52</v>
      </c>
      <c r="F103" s="158"/>
      <c r="G103" s="158"/>
      <c r="H103" s="158"/>
      <c r="I103" s="158"/>
      <c r="J103" s="158"/>
      <c r="K103" s="158"/>
      <c r="L103" s="158"/>
      <c r="M103" s="158"/>
      <c r="N103" s="157"/>
      <c r="O103" s="157"/>
      <c r="P103" s="157"/>
      <c r="Q103" s="157"/>
      <c r="R103" s="158"/>
      <c r="S103" s="158"/>
      <c r="T103" s="158"/>
      <c r="U103" s="158"/>
      <c r="V103" s="158"/>
      <c r="W103" s="158"/>
      <c r="X103" s="158"/>
      <c r="Y103" s="158"/>
      <c r="Z103" s="148"/>
      <c r="AA103" s="148"/>
      <c r="AB103" s="148"/>
      <c r="AC103" s="148"/>
      <c r="AD103" s="148"/>
      <c r="AE103" s="148"/>
      <c r="AF103" s="148"/>
      <c r="AG103" s="148" t="s">
        <v>203</v>
      </c>
      <c r="AH103" s="148">
        <v>5</v>
      </c>
      <c r="AI103" s="148"/>
      <c r="AJ103" s="148"/>
      <c r="AK103" s="148"/>
      <c r="AL103" s="148"/>
      <c r="AM103" s="148"/>
      <c r="AN103" s="148"/>
      <c r="AO103" s="148"/>
      <c r="AP103" s="148"/>
      <c r="AQ103" s="148"/>
      <c r="AR103" s="148"/>
      <c r="AS103" s="148"/>
      <c r="AT103" s="148"/>
      <c r="AU103" s="148"/>
      <c r="AV103" s="148"/>
      <c r="AW103" s="148"/>
      <c r="AX103" s="148"/>
      <c r="AY103" s="148"/>
      <c r="AZ103" s="148"/>
      <c r="BA103" s="148"/>
      <c r="BB103" s="148"/>
      <c r="BC103" s="148"/>
      <c r="BD103" s="148"/>
      <c r="BE103" s="148"/>
      <c r="BF103" s="148"/>
      <c r="BG103" s="148"/>
      <c r="BH103" s="148"/>
    </row>
    <row r="104" spans="1:60" outlineLevel="1" x14ac:dyDescent="0.2">
      <c r="A104" s="169">
        <v>28</v>
      </c>
      <c r="B104" s="170" t="s">
        <v>698</v>
      </c>
      <c r="C104" s="185" t="s">
        <v>699</v>
      </c>
      <c r="D104" s="171" t="s">
        <v>206</v>
      </c>
      <c r="E104" s="172">
        <v>77.52</v>
      </c>
      <c r="F104" s="173"/>
      <c r="G104" s="174">
        <f>ROUND(E104*F104,2)</f>
        <v>0</v>
      </c>
      <c r="H104" s="173"/>
      <c r="I104" s="174">
        <f>ROUND(E104*H104,2)</f>
        <v>0</v>
      </c>
      <c r="J104" s="173"/>
      <c r="K104" s="174">
        <f>ROUND(E104*J104,2)</f>
        <v>0</v>
      </c>
      <c r="L104" s="174">
        <v>21</v>
      </c>
      <c r="M104" s="174">
        <f>G104*(1+L104/100)</f>
        <v>0</v>
      </c>
      <c r="N104" s="172">
        <v>6.9999999999999999E-4</v>
      </c>
      <c r="O104" s="172">
        <f>ROUND(E104*N104,2)</f>
        <v>0.05</v>
      </c>
      <c r="P104" s="172">
        <v>0</v>
      </c>
      <c r="Q104" s="172">
        <f>ROUND(E104*P104,2)</f>
        <v>0</v>
      </c>
      <c r="R104" s="174" t="s">
        <v>279</v>
      </c>
      <c r="S104" s="174" t="s">
        <v>195</v>
      </c>
      <c r="T104" s="175" t="s">
        <v>195</v>
      </c>
      <c r="U104" s="158">
        <v>2E-3</v>
      </c>
      <c r="V104" s="158">
        <f>ROUND(E104*U104,2)</f>
        <v>0.16</v>
      </c>
      <c r="W104" s="158"/>
      <c r="X104" s="158" t="s">
        <v>197</v>
      </c>
      <c r="Y104" s="158" t="s">
        <v>198</v>
      </c>
      <c r="Z104" s="148"/>
      <c r="AA104" s="148"/>
      <c r="AB104" s="148"/>
      <c r="AC104" s="148"/>
      <c r="AD104" s="148"/>
      <c r="AE104" s="148"/>
      <c r="AF104" s="148"/>
      <c r="AG104" s="148" t="s">
        <v>199</v>
      </c>
      <c r="AH104" s="148"/>
      <c r="AI104" s="148"/>
      <c r="AJ104" s="148"/>
      <c r="AK104" s="148"/>
      <c r="AL104" s="148"/>
      <c r="AM104" s="148"/>
      <c r="AN104" s="148"/>
      <c r="AO104" s="148"/>
      <c r="AP104" s="148"/>
      <c r="AQ104" s="148"/>
      <c r="AR104" s="148"/>
      <c r="AS104" s="148"/>
      <c r="AT104" s="148"/>
      <c r="AU104" s="148"/>
      <c r="AV104" s="148"/>
      <c r="AW104" s="148"/>
      <c r="AX104" s="148"/>
      <c r="AY104" s="148"/>
      <c r="AZ104" s="148"/>
      <c r="BA104" s="148"/>
      <c r="BB104" s="148"/>
      <c r="BC104" s="148"/>
      <c r="BD104" s="148"/>
      <c r="BE104" s="148"/>
      <c r="BF104" s="148"/>
      <c r="BG104" s="148"/>
      <c r="BH104" s="148"/>
    </row>
    <row r="105" spans="1:60" outlineLevel="2" x14ac:dyDescent="0.2">
      <c r="A105" s="155"/>
      <c r="B105" s="156"/>
      <c r="C105" s="247" t="s">
        <v>700</v>
      </c>
      <c r="D105" s="248"/>
      <c r="E105" s="248"/>
      <c r="F105" s="248"/>
      <c r="G105" s="248"/>
      <c r="H105" s="158"/>
      <c r="I105" s="158"/>
      <c r="J105" s="158"/>
      <c r="K105" s="158"/>
      <c r="L105" s="158"/>
      <c r="M105" s="158"/>
      <c r="N105" s="157"/>
      <c r="O105" s="157"/>
      <c r="P105" s="157"/>
      <c r="Q105" s="157"/>
      <c r="R105" s="158"/>
      <c r="S105" s="158"/>
      <c r="T105" s="158"/>
      <c r="U105" s="158"/>
      <c r="V105" s="158"/>
      <c r="W105" s="158"/>
      <c r="X105" s="158"/>
      <c r="Y105" s="158"/>
      <c r="Z105" s="148"/>
      <c r="AA105" s="148"/>
      <c r="AB105" s="148"/>
      <c r="AC105" s="148"/>
      <c r="AD105" s="148"/>
      <c r="AE105" s="148"/>
      <c r="AF105" s="148"/>
      <c r="AG105" s="148" t="s">
        <v>201</v>
      </c>
      <c r="AH105" s="148"/>
      <c r="AI105" s="148"/>
      <c r="AJ105" s="148"/>
      <c r="AK105" s="148"/>
      <c r="AL105" s="148"/>
      <c r="AM105" s="148"/>
      <c r="AN105" s="148"/>
      <c r="AO105" s="148"/>
      <c r="AP105" s="148"/>
      <c r="AQ105" s="148"/>
      <c r="AR105" s="148"/>
      <c r="AS105" s="148"/>
      <c r="AT105" s="148"/>
      <c r="AU105" s="148"/>
      <c r="AV105" s="148"/>
      <c r="AW105" s="148"/>
      <c r="AX105" s="148"/>
      <c r="AY105" s="148"/>
      <c r="AZ105" s="148"/>
      <c r="BA105" s="148"/>
      <c r="BB105" s="148"/>
      <c r="BC105" s="148"/>
      <c r="BD105" s="148"/>
      <c r="BE105" s="148"/>
      <c r="BF105" s="148"/>
      <c r="BG105" s="148"/>
      <c r="BH105" s="148"/>
    </row>
    <row r="106" spans="1:60" outlineLevel="2" x14ac:dyDescent="0.2">
      <c r="A106" s="155"/>
      <c r="B106" s="156"/>
      <c r="C106" s="186" t="s">
        <v>701</v>
      </c>
      <c r="D106" s="159"/>
      <c r="E106" s="160">
        <v>77.52</v>
      </c>
      <c r="F106" s="158"/>
      <c r="G106" s="158"/>
      <c r="H106" s="158"/>
      <c r="I106" s="158"/>
      <c r="J106" s="158"/>
      <c r="K106" s="158"/>
      <c r="L106" s="158"/>
      <c r="M106" s="158"/>
      <c r="N106" s="157"/>
      <c r="O106" s="157"/>
      <c r="P106" s="157"/>
      <c r="Q106" s="157"/>
      <c r="R106" s="158"/>
      <c r="S106" s="158"/>
      <c r="T106" s="158"/>
      <c r="U106" s="158"/>
      <c r="V106" s="158"/>
      <c r="W106" s="158"/>
      <c r="X106" s="158"/>
      <c r="Y106" s="158"/>
      <c r="Z106" s="148"/>
      <c r="AA106" s="148"/>
      <c r="AB106" s="148"/>
      <c r="AC106" s="148"/>
      <c r="AD106" s="148"/>
      <c r="AE106" s="148"/>
      <c r="AF106" s="148"/>
      <c r="AG106" s="148" t="s">
        <v>203</v>
      </c>
      <c r="AH106" s="148">
        <v>5</v>
      </c>
      <c r="AI106" s="148"/>
      <c r="AJ106" s="148"/>
      <c r="AK106" s="148"/>
      <c r="AL106" s="148"/>
      <c r="AM106" s="148"/>
      <c r="AN106" s="148"/>
      <c r="AO106" s="148"/>
      <c r="AP106" s="148"/>
      <c r="AQ106" s="148"/>
      <c r="AR106" s="148"/>
      <c r="AS106" s="148"/>
      <c r="AT106" s="148"/>
      <c r="AU106" s="148"/>
      <c r="AV106" s="148"/>
      <c r="AW106" s="148"/>
      <c r="AX106" s="148"/>
      <c r="AY106" s="148"/>
      <c r="AZ106" s="148"/>
      <c r="BA106" s="148"/>
      <c r="BB106" s="148"/>
      <c r="BC106" s="148"/>
      <c r="BD106" s="148"/>
      <c r="BE106" s="148"/>
      <c r="BF106" s="148"/>
      <c r="BG106" s="148"/>
      <c r="BH106" s="148"/>
    </row>
    <row r="107" spans="1:60" ht="22.5" outlineLevel="1" x14ac:dyDescent="0.2">
      <c r="A107" s="169">
        <v>29</v>
      </c>
      <c r="B107" s="170" t="s">
        <v>702</v>
      </c>
      <c r="C107" s="185" t="s">
        <v>703</v>
      </c>
      <c r="D107" s="171" t="s">
        <v>206</v>
      </c>
      <c r="E107" s="172">
        <v>77.52</v>
      </c>
      <c r="F107" s="173"/>
      <c r="G107" s="174">
        <f>ROUND(E107*F107,2)</f>
        <v>0</v>
      </c>
      <c r="H107" s="173"/>
      <c r="I107" s="174">
        <f>ROUND(E107*H107,2)</f>
        <v>0</v>
      </c>
      <c r="J107" s="173"/>
      <c r="K107" s="174">
        <f>ROUND(E107*J107,2)</f>
        <v>0</v>
      </c>
      <c r="L107" s="174">
        <v>21</v>
      </c>
      <c r="M107" s="174">
        <f>G107*(1+L107/100)</f>
        <v>0</v>
      </c>
      <c r="N107" s="172">
        <v>0.12966</v>
      </c>
      <c r="O107" s="172">
        <f>ROUND(E107*N107,2)</f>
        <v>10.050000000000001</v>
      </c>
      <c r="P107" s="172">
        <v>0</v>
      </c>
      <c r="Q107" s="172">
        <f>ROUND(E107*P107,2)</f>
        <v>0</v>
      </c>
      <c r="R107" s="174" t="s">
        <v>279</v>
      </c>
      <c r="S107" s="174" t="s">
        <v>195</v>
      </c>
      <c r="T107" s="175" t="s">
        <v>195</v>
      </c>
      <c r="U107" s="158">
        <v>7.1999999999999995E-2</v>
      </c>
      <c r="V107" s="158">
        <f>ROUND(E107*U107,2)</f>
        <v>5.58</v>
      </c>
      <c r="W107" s="158"/>
      <c r="X107" s="158" t="s">
        <v>197</v>
      </c>
      <c r="Y107" s="158" t="s">
        <v>198</v>
      </c>
      <c r="Z107" s="148"/>
      <c r="AA107" s="148"/>
      <c r="AB107" s="148"/>
      <c r="AC107" s="148"/>
      <c r="AD107" s="148"/>
      <c r="AE107" s="148"/>
      <c r="AF107" s="148"/>
      <c r="AG107" s="148" t="s">
        <v>199</v>
      </c>
      <c r="AH107" s="148"/>
      <c r="AI107" s="148"/>
      <c r="AJ107" s="148"/>
      <c r="AK107" s="148"/>
      <c r="AL107" s="148"/>
      <c r="AM107" s="148"/>
      <c r="AN107" s="148"/>
      <c r="AO107" s="148"/>
      <c r="AP107" s="148"/>
      <c r="AQ107" s="148"/>
      <c r="AR107" s="148"/>
      <c r="AS107" s="148"/>
      <c r="AT107" s="148"/>
      <c r="AU107" s="148"/>
      <c r="AV107" s="148"/>
      <c r="AW107" s="148"/>
      <c r="AX107" s="148"/>
      <c r="AY107" s="148"/>
      <c r="AZ107" s="148"/>
      <c r="BA107" s="148"/>
      <c r="BB107" s="148"/>
      <c r="BC107" s="148"/>
      <c r="BD107" s="148"/>
      <c r="BE107" s="148"/>
      <c r="BF107" s="148"/>
      <c r="BG107" s="148"/>
      <c r="BH107" s="148"/>
    </row>
    <row r="108" spans="1:60" outlineLevel="2" x14ac:dyDescent="0.2">
      <c r="A108" s="155"/>
      <c r="B108" s="156"/>
      <c r="C108" s="186" t="s">
        <v>704</v>
      </c>
      <c r="D108" s="159"/>
      <c r="E108" s="160">
        <v>77.52</v>
      </c>
      <c r="F108" s="158"/>
      <c r="G108" s="158"/>
      <c r="H108" s="158"/>
      <c r="I108" s="158"/>
      <c r="J108" s="158"/>
      <c r="K108" s="158"/>
      <c r="L108" s="158"/>
      <c r="M108" s="158"/>
      <c r="N108" s="157"/>
      <c r="O108" s="157"/>
      <c r="P108" s="157"/>
      <c r="Q108" s="157"/>
      <c r="R108" s="158"/>
      <c r="S108" s="158"/>
      <c r="T108" s="158"/>
      <c r="U108" s="158"/>
      <c r="V108" s="158"/>
      <c r="W108" s="158"/>
      <c r="X108" s="158"/>
      <c r="Y108" s="158"/>
      <c r="Z108" s="148"/>
      <c r="AA108" s="148"/>
      <c r="AB108" s="148"/>
      <c r="AC108" s="148"/>
      <c r="AD108" s="148"/>
      <c r="AE108" s="148"/>
      <c r="AF108" s="148"/>
      <c r="AG108" s="148" t="s">
        <v>203</v>
      </c>
      <c r="AH108" s="148">
        <v>5</v>
      </c>
      <c r="AI108" s="148"/>
      <c r="AJ108" s="148"/>
      <c r="AK108" s="148"/>
      <c r="AL108" s="148"/>
      <c r="AM108" s="148"/>
      <c r="AN108" s="148"/>
      <c r="AO108" s="148"/>
      <c r="AP108" s="148"/>
      <c r="AQ108" s="148"/>
      <c r="AR108" s="148"/>
      <c r="AS108" s="148"/>
      <c r="AT108" s="148"/>
      <c r="AU108" s="148"/>
      <c r="AV108" s="148"/>
      <c r="AW108" s="148"/>
      <c r="AX108" s="148"/>
      <c r="AY108" s="148"/>
      <c r="AZ108" s="148"/>
      <c r="BA108" s="148"/>
      <c r="BB108" s="148"/>
      <c r="BC108" s="148"/>
      <c r="BD108" s="148"/>
      <c r="BE108" s="148"/>
      <c r="BF108" s="148"/>
      <c r="BG108" s="148"/>
      <c r="BH108" s="148"/>
    </row>
    <row r="109" spans="1:60" outlineLevel="1" x14ac:dyDescent="0.2">
      <c r="A109" s="169">
        <v>30</v>
      </c>
      <c r="B109" s="170" t="s">
        <v>705</v>
      </c>
      <c r="C109" s="185" t="s">
        <v>706</v>
      </c>
      <c r="D109" s="171" t="s">
        <v>206</v>
      </c>
      <c r="E109" s="172">
        <v>58.14</v>
      </c>
      <c r="F109" s="173"/>
      <c r="G109" s="174">
        <f>ROUND(E109*F109,2)</f>
        <v>0</v>
      </c>
      <c r="H109" s="173"/>
      <c r="I109" s="174">
        <f>ROUND(E109*H109,2)</f>
        <v>0</v>
      </c>
      <c r="J109" s="173"/>
      <c r="K109" s="174">
        <f>ROUND(E109*J109,2)</f>
        <v>0</v>
      </c>
      <c r="L109" s="174">
        <v>21</v>
      </c>
      <c r="M109" s="174">
        <f>G109*(1+L109/100)</f>
        <v>0</v>
      </c>
      <c r="N109" s="172">
        <v>7.1999999999999995E-2</v>
      </c>
      <c r="O109" s="172">
        <f>ROUND(E109*N109,2)</f>
        <v>4.1900000000000004</v>
      </c>
      <c r="P109" s="172">
        <v>0</v>
      </c>
      <c r="Q109" s="172">
        <f>ROUND(E109*P109,2)</f>
        <v>0</v>
      </c>
      <c r="R109" s="174" t="s">
        <v>279</v>
      </c>
      <c r="S109" s="174" t="s">
        <v>195</v>
      </c>
      <c r="T109" s="175" t="s">
        <v>195</v>
      </c>
      <c r="U109" s="158">
        <v>0.375</v>
      </c>
      <c r="V109" s="158">
        <f>ROUND(E109*U109,2)</f>
        <v>21.8</v>
      </c>
      <c r="W109" s="158"/>
      <c r="X109" s="158" t="s">
        <v>197</v>
      </c>
      <c r="Y109" s="158" t="s">
        <v>198</v>
      </c>
      <c r="Z109" s="148"/>
      <c r="AA109" s="148"/>
      <c r="AB109" s="148"/>
      <c r="AC109" s="148"/>
      <c r="AD109" s="148"/>
      <c r="AE109" s="148"/>
      <c r="AF109" s="148"/>
      <c r="AG109" s="148" t="s">
        <v>199</v>
      </c>
      <c r="AH109" s="148"/>
      <c r="AI109" s="148"/>
      <c r="AJ109" s="148"/>
      <c r="AK109" s="148"/>
      <c r="AL109" s="148"/>
      <c r="AM109" s="148"/>
      <c r="AN109" s="148"/>
      <c r="AO109" s="148"/>
      <c r="AP109" s="148"/>
      <c r="AQ109" s="148"/>
      <c r="AR109" s="148"/>
      <c r="AS109" s="148"/>
      <c r="AT109" s="148"/>
      <c r="AU109" s="148"/>
      <c r="AV109" s="148"/>
      <c r="AW109" s="148"/>
      <c r="AX109" s="148"/>
      <c r="AY109" s="148"/>
      <c r="AZ109" s="148"/>
      <c r="BA109" s="148"/>
      <c r="BB109" s="148"/>
      <c r="BC109" s="148"/>
      <c r="BD109" s="148"/>
      <c r="BE109" s="148"/>
      <c r="BF109" s="148"/>
      <c r="BG109" s="148"/>
      <c r="BH109" s="148"/>
    </row>
    <row r="110" spans="1:60" ht="22.5" outlineLevel="2" x14ac:dyDescent="0.2">
      <c r="A110" s="155"/>
      <c r="B110" s="156"/>
      <c r="C110" s="247" t="s">
        <v>707</v>
      </c>
      <c r="D110" s="248"/>
      <c r="E110" s="248"/>
      <c r="F110" s="248"/>
      <c r="G110" s="248"/>
      <c r="H110" s="158"/>
      <c r="I110" s="158"/>
      <c r="J110" s="158"/>
      <c r="K110" s="158"/>
      <c r="L110" s="158"/>
      <c r="M110" s="158"/>
      <c r="N110" s="157"/>
      <c r="O110" s="157"/>
      <c r="P110" s="157"/>
      <c r="Q110" s="157"/>
      <c r="R110" s="158"/>
      <c r="S110" s="158"/>
      <c r="T110" s="158"/>
      <c r="U110" s="158"/>
      <c r="V110" s="158"/>
      <c r="W110" s="158"/>
      <c r="X110" s="158"/>
      <c r="Y110" s="158"/>
      <c r="Z110" s="148"/>
      <c r="AA110" s="148"/>
      <c r="AB110" s="148"/>
      <c r="AC110" s="148"/>
      <c r="AD110" s="148"/>
      <c r="AE110" s="148"/>
      <c r="AF110" s="148"/>
      <c r="AG110" s="148" t="s">
        <v>201</v>
      </c>
      <c r="AH110" s="148"/>
      <c r="AI110" s="148"/>
      <c r="AJ110" s="148"/>
      <c r="AK110" s="148"/>
      <c r="AL110" s="148"/>
      <c r="AM110" s="148"/>
      <c r="AN110" s="148"/>
      <c r="AO110" s="148"/>
      <c r="AP110" s="148"/>
      <c r="AQ110" s="148"/>
      <c r="AR110" s="148"/>
      <c r="AS110" s="148"/>
      <c r="AT110" s="148"/>
      <c r="AU110" s="148"/>
      <c r="AV110" s="148"/>
      <c r="AW110" s="148"/>
      <c r="AX110" s="148"/>
      <c r="AY110" s="148"/>
      <c r="AZ110" s="148"/>
      <c r="BA110" s="176" t="str">
        <f>C110</f>
        <v>komunikací pro pěší, z dlaždic betonových a teracových, do velikosti dlaždic 0,25 m2, s provedením lože do tl. 30 mm, s vyplněním spár a se smetením přebytečného materiálu na vzdálenost do 3 m</v>
      </c>
      <c r="BB110" s="148"/>
      <c r="BC110" s="148"/>
      <c r="BD110" s="148"/>
      <c r="BE110" s="148"/>
      <c r="BF110" s="148"/>
      <c r="BG110" s="148"/>
      <c r="BH110" s="148"/>
    </row>
    <row r="111" spans="1:60" outlineLevel="2" x14ac:dyDescent="0.2">
      <c r="A111" s="155"/>
      <c r="B111" s="156"/>
      <c r="C111" s="186" t="s">
        <v>708</v>
      </c>
      <c r="D111" s="159"/>
      <c r="E111" s="160"/>
      <c r="F111" s="158"/>
      <c r="G111" s="158"/>
      <c r="H111" s="158"/>
      <c r="I111" s="158"/>
      <c r="J111" s="158"/>
      <c r="K111" s="158"/>
      <c r="L111" s="158"/>
      <c r="M111" s="158"/>
      <c r="N111" s="157"/>
      <c r="O111" s="157"/>
      <c r="P111" s="157"/>
      <c r="Q111" s="157"/>
      <c r="R111" s="158"/>
      <c r="S111" s="158"/>
      <c r="T111" s="158"/>
      <c r="U111" s="158"/>
      <c r="V111" s="158"/>
      <c r="W111" s="158"/>
      <c r="X111" s="158"/>
      <c r="Y111" s="158"/>
      <c r="Z111" s="148"/>
      <c r="AA111" s="148"/>
      <c r="AB111" s="148"/>
      <c r="AC111" s="148"/>
      <c r="AD111" s="148"/>
      <c r="AE111" s="148"/>
      <c r="AF111" s="148"/>
      <c r="AG111" s="148" t="s">
        <v>203</v>
      </c>
      <c r="AH111" s="148">
        <v>0</v>
      </c>
      <c r="AI111" s="148"/>
      <c r="AJ111" s="148"/>
      <c r="AK111" s="148"/>
      <c r="AL111" s="148"/>
      <c r="AM111" s="148"/>
      <c r="AN111" s="148"/>
      <c r="AO111" s="148"/>
      <c r="AP111" s="148"/>
      <c r="AQ111" s="148"/>
      <c r="AR111" s="148"/>
      <c r="AS111" s="148"/>
      <c r="AT111" s="148"/>
      <c r="AU111" s="148"/>
      <c r="AV111" s="148"/>
      <c r="AW111" s="148"/>
      <c r="AX111" s="148"/>
      <c r="AY111" s="148"/>
      <c r="AZ111" s="148"/>
      <c r="BA111" s="148"/>
      <c r="BB111" s="148"/>
      <c r="BC111" s="148"/>
      <c r="BD111" s="148"/>
      <c r="BE111" s="148"/>
      <c r="BF111" s="148"/>
      <c r="BG111" s="148"/>
      <c r="BH111" s="148"/>
    </row>
    <row r="112" spans="1:60" outlineLevel="3" x14ac:dyDescent="0.2">
      <c r="A112" s="155"/>
      <c r="B112" s="156"/>
      <c r="C112" s="186" t="s">
        <v>606</v>
      </c>
      <c r="D112" s="159"/>
      <c r="E112" s="160">
        <v>58.14</v>
      </c>
      <c r="F112" s="158"/>
      <c r="G112" s="158"/>
      <c r="H112" s="158"/>
      <c r="I112" s="158"/>
      <c r="J112" s="158"/>
      <c r="K112" s="158"/>
      <c r="L112" s="158"/>
      <c r="M112" s="158"/>
      <c r="N112" s="157"/>
      <c r="O112" s="157"/>
      <c r="P112" s="157"/>
      <c r="Q112" s="157"/>
      <c r="R112" s="158"/>
      <c r="S112" s="158"/>
      <c r="T112" s="158"/>
      <c r="U112" s="158"/>
      <c r="V112" s="158"/>
      <c r="W112" s="158"/>
      <c r="X112" s="158"/>
      <c r="Y112" s="158"/>
      <c r="Z112" s="148"/>
      <c r="AA112" s="148"/>
      <c r="AB112" s="148"/>
      <c r="AC112" s="148"/>
      <c r="AD112" s="148"/>
      <c r="AE112" s="148"/>
      <c r="AF112" s="148"/>
      <c r="AG112" s="148" t="s">
        <v>203</v>
      </c>
      <c r="AH112" s="148">
        <v>5</v>
      </c>
      <c r="AI112" s="148"/>
      <c r="AJ112" s="148"/>
      <c r="AK112" s="148"/>
      <c r="AL112" s="148"/>
      <c r="AM112" s="148"/>
      <c r="AN112" s="148"/>
      <c r="AO112" s="148"/>
      <c r="AP112" s="148"/>
      <c r="AQ112" s="148"/>
      <c r="AR112" s="148"/>
      <c r="AS112" s="148"/>
      <c r="AT112" s="148"/>
      <c r="AU112" s="148"/>
      <c r="AV112" s="148"/>
      <c r="AW112" s="148"/>
      <c r="AX112" s="148"/>
      <c r="AY112" s="148"/>
      <c r="AZ112" s="148"/>
      <c r="BA112" s="148"/>
      <c r="BB112" s="148"/>
      <c r="BC112" s="148"/>
      <c r="BD112" s="148"/>
      <c r="BE112" s="148"/>
      <c r="BF112" s="148"/>
      <c r="BG112" s="148"/>
      <c r="BH112" s="148"/>
    </row>
    <row r="113" spans="1:60" x14ac:dyDescent="0.2">
      <c r="A113" s="162" t="s">
        <v>189</v>
      </c>
      <c r="B113" s="163" t="s">
        <v>121</v>
      </c>
      <c r="C113" s="184" t="s">
        <v>122</v>
      </c>
      <c r="D113" s="164"/>
      <c r="E113" s="165"/>
      <c r="F113" s="166"/>
      <c r="G113" s="166">
        <f>SUMIF(AG114:AG149,"&lt;&gt;NOR",G114:G149)</f>
        <v>0</v>
      </c>
      <c r="H113" s="166"/>
      <c r="I113" s="166">
        <f>SUM(I114:I149)</f>
        <v>0</v>
      </c>
      <c r="J113" s="166"/>
      <c r="K113" s="166">
        <f>SUM(K114:K149)</f>
        <v>0</v>
      </c>
      <c r="L113" s="166"/>
      <c r="M113" s="166">
        <f>SUM(M114:M149)</f>
        <v>0</v>
      </c>
      <c r="N113" s="165"/>
      <c r="O113" s="165">
        <f>SUM(O114:O149)</f>
        <v>22.32</v>
      </c>
      <c r="P113" s="165"/>
      <c r="Q113" s="165">
        <f>SUM(Q114:Q149)</f>
        <v>0</v>
      </c>
      <c r="R113" s="166"/>
      <c r="S113" s="166"/>
      <c r="T113" s="167"/>
      <c r="U113" s="161"/>
      <c r="V113" s="161">
        <f>SUM(V114:V149)</f>
        <v>300.62</v>
      </c>
      <c r="W113" s="161"/>
      <c r="X113" s="161"/>
      <c r="Y113" s="161"/>
      <c r="AG113" t="s">
        <v>190</v>
      </c>
    </row>
    <row r="114" spans="1:60" ht="22.5" outlineLevel="1" x14ac:dyDescent="0.2">
      <c r="A114" s="169">
        <v>31</v>
      </c>
      <c r="B114" s="170" t="s">
        <v>709</v>
      </c>
      <c r="C114" s="185" t="s">
        <v>710</v>
      </c>
      <c r="D114" s="171" t="s">
        <v>261</v>
      </c>
      <c r="E114" s="172">
        <v>320</v>
      </c>
      <c r="F114" s="173"/>
      <c r="G114" s="174">
        <f>ROUND(E114*F114,2)</f>
        <v>0</v>
      </c>
      <c r="H114" s="173"/>
      <c r="I114" s="174">
        <f>ROUND(E114*H114,2)</f>
        <v>0</v>
      </c>
      <c r="J114" s="173"/>
      <c r="K114" s="174">
        <f>ROUND(E114*J114,2)</f>
        <v>0</v>
      </c>
      <c r="L114" s="174">
        <v>21</v>
      </c>
      <c r="M114" s="174">
        <f>G114*(1+L114/100)</f>
        <v>0</v>
      </c>
      <c r="N114" s="172">
        <v>0</v>
      </c>
      <c r="O114" s="172">
        <f>ROUND(E114*N114,2)</f>
        <v>0</v>
      </c>
      <c r="P114" s="172">
        <v>0</v>
      </c>
      <c r="Q114" s="172">
        <f>ROUND(E114*P114,2)</f>
        <v>0</v>
      </c>
      <c r="R114" s="174" t="s">
        <v>224</v>
      </c>
      <c r="S114" s="174" t="s">
        <v>195</v>
      </c>
      <c r="T114" s="175" t="s">
        <v>195</v>
      </c>
      <c r="U114" s="158">
        <v>0.04</v>
      </c>
      <c r="V114" s="158">
        <f>ROUND(E114*U114,2)</f>
        <v>12.8</v>
      </c>
      <c r="W114" s="158"/>
      <c r="X114" s="158" t="s">
        <v>197</v>
      </c>
      <c r="Y114" s="158" t="s">
        <v>198</v>
      </c>
      <c r="Z114" s="148"/>
      <c r="AA114" s="148"/>
      <c r="AB114" s="148"/>
      <c r="AC114" s="148"/>
      <c r="AD114" s="148"/>
      <c r="AE114" s="148"/>
      <c r="AF114" s="148"/>
      <c r="AG114" s="148" t="s">
        <v>199</v>
      </c>
      <c r="AH114" s="148"/>
      <c r="AI114" s="148"/>
      <c r="AJ114" s="148"/>
      <c r="AK114" s="148"/>
      <c r="AL114" s="148"/>
      <c r="AM114" s="148"/>
      <c r="AN114" s="148"/>
      <c r="AO114" s="148"/>
      <c r="AP114" s="148"/>
      <c r="AQ114" s="148"/>
      <c r="AR114" s="148"/>
      <c r="AS114" s="148"/>
      <c r="AT114" s="148"/>
      <c r="AU114" s="148"/>
      <c r="AV114" s="148"/>
      <c r="AW114" s="148"/>
      <c r="AX114" s="148"/>
      <c r="AY114" s="148"/>
      <c r="AZ114" s="148"/>
      <c r="BA114" s="148"/>
      <c r="BB114" s="148"/>
      <c r="BC114" s="148"/>
      <c r="BD114" s="148"/>
      <c r="BE114" s="148"/>
      <c r="BF114" s="148"/>
      <c r="BG114" s="148"/>
      <c r="BH114" s="148"/>
    </row>
    <row r="115" spans="1:60" outlineLevel="2" x14ac:dyDescent="0.2">
      <c r="A115" s="155"/>
      <c r="B115" s="156"/>
      <c r="C115" s="247" t="s">
        <v>225</v>
      </c>
      <c r="D115" s="248"/>
      <c r="E115" s="248"/>
      <c r="F115" s="248"/>
      <c r="G115" s="248"/>
      <c r="H115" s="158"/>
      <c r="I115" s="158"/>
      <c r="J115" s="158"/>
      <c r="K115" s="158"/>
      <c r="L115" s="158"/>
      <c r="M115" s="158"/>
      <c r="N115" s="157"/>
      <c r="O115" s="157"/>
      <c r="P115" s="157"/>
      <c r="Q115" s="157"/>
      <c r="R115" s="158"/>
      <c r="S115" s="158"/>
      <c r="T115" s="158"/>
      <c r="U115" s="158"/>
      <c r="V115" s="158"/>
      <c r="W115" s="158"/>
      <c r="X115" s="158"/>
      <c r="Y115" s="158"/>
      <c r="Z115" s="148"/>
      <c r="AA115" s="148"/>
      <c r="AB115" s="148"/>
      <c r="AC115" s="148"/>
      <c r="AD115" s="148"/>
      <c r="AE115" s="148"/>
      <c r="AF115" s="148"/>
      <c r="AG115" s="148" t="s">
        <v>201</v>
      </c>
      <c r="AH115" s="148"/>
      <c r="AI115" s="148"/>
      <c r="AJ115" s="148"/>
      <c r="AK115" s="148"/>
      <c r="AL115" s="148"/>
      <c r="AM115" s="148"/>
      <c r="AN115" s="148"/>
      <c r="AO115" s="148"/>
      <c r="AP115" s="148"/>
      <c r="AQ115" s="148"/>
      <c r="AR115" s="148"/>
      <c r="AS115" s="148"/>
      <c r="AT115" s="148"/>
      <c r="AU115" s="148"/>
      <c r="AV115" s="148"/>
      <c r="AW115" s="148"/>
      <c r="AX115" s="148"/>
      <c r="AY115" s="148"/>
      <c r="AZ115" s="148"/>
      <c r="BA115" s="148"/>
      <c r="BB115" s="148"/>
      <c r="BC115" s="148"/>
      <c r="BD115" s="148"/>
      <c r="BE115" s="148"/>
      <c r="BF115" s="148"/>
      <c r="BG115" s="148"/>
      <c r="BH115" s="148"/>
    </row>
    <row r="116" spans="1:60" ht="45" outlineLevel="2" x14ac:dyDescent="0.2">
      <c r="A116" s="155"/>
      <c r="B116" s="156"/>
      <c r="C116" s="186" t="s">
        <v>711</v>
      </c>
      <c r="D116" s="159"/>
      <c r="E116" s="160">
        <v>218.5</v>
      </c>
      <c r="F116" s="158"/>
      <c r="G116" s="158"/>
      <c r="H116" s="158"/>
      <c r="I116" s="158"/>
      <c r="J116" s="158"/>
      <c r="K116" s="158"/>
      <c r="L116" s="158"/>
      <c r="M116" s="158"/>
      <c r="N116" s="157"/>
      <c r="O116" s="157"/>
      <c r="P116" s="157"/>
      <c r="Q116" s="157"/>
      <c r="R116" s="158"/>
      <c r="S116" s="158"/>
      <c r="T116" s="158"/>
      <c r="U116" s="158"/>
      <c r="V116" s="158"/>
      <c r="W116" s="158"/>
      <c r="X116" s="158"/>
      <c r="Y116" s="158"/>
      <c r="Z116" s="148"/>
      <c r="AA116" s="148"/>
      <c r="AB116" s="148"/>
      <c r="AC116" s="148"/>
      <c r="AD116" s="148"/>
      <c r="AE116" s="148"/>
      <c r="AF116" s="148"/>
      <c r="AG116" s="148" t="s">
        <v>203</v>
      </c>
      <c r="AH116" s="148">
        <v>0</v>
      </c>
      <c r="AI116" s="148"/>
      <c r="AJ116" s="148"/>
      <c r="AK116" s="148"/>
      <c r="AL116" s="148"/>
      <c r="AM116" s="148"/>
      <c r="AN116" s="148"/>
      <c r="AO116" s="148"/>
      <c r="AP116" s="148"/>
      <c r="AQ116" s="148"/>
      <c r="AR116" s="148"/>
      <c r="AS116" s="148"/>
      <c r="AT116" s="148"/>
      <c r="AU116" s="148"/>
      <c r="AV116" s="148"/>
      <c r="AW116" s="148"/>
      <c r="AX116" s="148"/>
      <c r="AY116" s="148"/>
      <c r="AZ116" s="148"/>
      <c r="BA116" s="148"/>
      <c r="BB116" s="148"/>
      <c r="BC116" s="148"/>
      <c r="BD116" s="148"/>
      <c r="BE116" s="148"/>
      <c r="BF116" s="148"/>
      <c r="BG116" s="148"/>
      <c r="BH116" s="148"/>
    </row>
    <row r="117" spans="1:60" outlineLevel="3" x14ac:dyDescent="0.2">
      <c r="A117" s="155"/>
      <c r="B117" s="156"/>
      <c r="C117" s="186" t="s">
        <v>712</v>
      </c>
      <c r="D117" s="159"/>
      <c r="E117" s="160">
        <v>62.5</v>
      </c>
      <c r="F117" s="158"/>
      <c r="G117" s="158"/>
      <c r="H117" s="158"/>
      <c r="I117" s="158"/>
      <c r="J117" s="158"/>
      <c r="K117" s="158"/>
      <c r="L117" s="158"/>
      <c r="M117" s="158"/>
      <c r="N117" s="157"/>
      <c r="O117" s="157"/>
      <c r="P117" s="157"/>
      <c r="Q117" s="157"/>
      <c r="R117" s="158"/>
      <c r="S117" s="158"/>
      <c r="T117" s="158"/>
      <c r="U117" s="158"/>
      <c r="V117" s="158"/>
      <c r="W117" s="158"/>
      <c r="X117" s="158"/>
      <c r="Y117" s="158"/>
      <c r="Z117" s="148"/>
      <c r="AA117" s="148"/>
      <c r="AB117" s="148"/>
      <c r="AC117" s="148"/>
      <c r="AD117" s="148"/>
      <c r="AE117" s="148"/>
      <c r="AF117" s="148"/>
      <c r="AG117" s="148" t="s">
        <v>203</v>
      </c>
      <c r="AH117" s="148">
        <v>0</v>
      </c>
      <c r="AI117" s="148"/>
      <c r="AJ117" s="148"/>
      <c r="AK117" s="148"/>
      <c r="AL117" s="148"/>
      <c r="AM117" s="148"/>
      <c r="AN117" s="148"/>
      <c r="AO117" s="148"/>
      <c r="AP117" s="148"/>
      <c r="AQ117" s="148"/>
      <c r="AR117" s="148"/>
      <c r="AS117" s="148"/>
      <c r="AT117" s="148"/>
      <c r="AU117" s="148"/>
      <c r="AV117" s="148"/>
      <c r="AW117" s="148"/>
      <c r="AX117" s="148"/>
      <c r="AY117" s="148"/>
      <c r="AZ117" s="148"/>
      <c r="BA117" s="148"/>
      <c r="BB117" s="148"/>
      <c r="BC117" s="148"/>
      <c r="BD117" s="148"/>
      <c r="BE117" s="148"/>
      <c r="BF117" s="148"/>
      <c r="BG117" s="148"/>
      <c r="BH117" s="148"/>
    </row>
    <row r="118" spans="1:60" outlineLevel="3" x14ac:dyDescent="0.2">
      <c r="A118" s="155"/>
      <c r="B118" s="156"/>
      <c r="C118" s="186" t="s">
        <v>713</v>
      </c>
      <c r="D118" s="159"/>
      <c r="E118" s="160">
        <v>39</v>
      </c>
      <c r="F118" s="158"/>
      <c r="G118" s="158"/>
      <c r="H118" s="158"/>
      <c r="I118" s="158"/>
      <c r="J118" s="158"/>
      <c r="K118" s="158"/>
      <c r="L118" s="158"/>
      <c r="M118" s="158"/>
      <c r="N118" s="157"/>
      <c r="O118" s="157"/>
      <c r="P118" s="157"/>
      <c r="Q118" s="157"/>
      <c r="R118" s="158"/>
      <c r="S118" s="158"/>
      <c r="T118" s="158"/>
      <c r="U118" s="158"/>
      <c r="V118" s="158"/>
      <c r="W118" s="158"/>
      <c r="X118" s="158"/>
      <c r="Y118" s="158"/>
      <c r="Z118" s="148"/>
      <c r="AA118" s="148"/>
      <c r="AB118" s="148"/>
      <c r="AC118" s="148"/>
      <c r="AD118" s="148"/>
      <c r="AE118" s="148"/>
      <c r="AF118" s="148"/>
      <c r="AG118" s="148" t="s">
        <v>203</v>
      </c>
      <c r="AH118" s="148">
        <v>0</v>
      </c>
      <c r="AI118" s="148"/>
      <c r="AJ118" s="148"/>
      <c r="AK118" s="148"/>
      <c r="AL118" s="148"/>
      <c r="AM118" s="148"/>
      <c r="AN118" s="148"/>
      <c r="AO118" s="148"/>
      <c r="AP118" s="148"/>
      <c r="AQ118" s="148"/>
      <c r="AR118" s="148"/>
      <c r="AS118" s="148"/>
      <c r="AT118" s="148"/>
      <c r="AU118" s="148"/>
      <c r="AV118" s="148"/>
      <c r="AW118" s="148"/>
      <c r="AX118" s="148"/>
      <c r="AY118" s="148"/>
      <c r="AZ118" s="148"/>
      <c r="BA118" s="148"/>
      <c r="BB118" s="148"/>
      <c r="BC118" s="148"/>
      <c r="BD118" s="148"/>
      <c r="BE118" s="148"/>
      <c r="BF118" s="148"/>
      <c r="BG118" s="148"/>
      <c r="BH118" s="148"/>
    </row>
    <row r="119" spans="1:60" ht="22.5" outlineLevel="1" x14ac:dyDescent="0.2">
      <c r="A119" s="169">
        <v>32</v>
      </c>
      <c r="B119" s="170" t="s">
        <v>536</v>
      </c>
      <c r="C119" s="185" t="s">
        <v>537</v>
      </c>
      <c r="D119" s="171" t="s">
        <v>261</v>
      </c>
      <c r="E119" s="172">
        <v>3</v>
      </c>
      <c r="F119" s="173"/>
      <c r="G119" s="174">
        <f>ROUND(E119*F119,2)</f>
        <v>0</v>
      </c>
      <c r="H119" s="173"/>
      <c r="I119" s="174">
        <f>ROUND(E119*H119,2)</f>
        <v>0</v>
      </c>
      <c r="J119" s="173"/>
      <c r="K119" s="174">
        <f>ROUND(E119*J119,2)</f>
        <v>0</v>
      </c>
      <c r="L119" s="174">
        <v>21</v>
      </c>
      <c r="M119" s="174">
        <f>G119*(1+L119/100)</f>
        <v>0</v>
      </c>
      <c r="N119" s="172">
        <v>0</v>
      </c>
      <c r="O119" s="172">
        <f>ROUND(E119*N119,2)</f>
        <v>0</v>
      </c>
      <c r="P119" s="172">
        <v>0</v>
      </c>
      <c r="Q119" s="172">
        <f>ROUND(E119*P119,2)</f>
        <v>0</v>
      </c>
      <c r="R119" s="174" t="s">
        <v>224</v>
      </c>
      <c r="S119" s="174" t="s">
        <v>195</v>
      </c>
      <c r="T119" s="175" t="s">
        <v>195</v>
      </c>
      <c r="U119" s="158">
        <v>5.3999999999999999E-2</v>
      </c>
      <c r="V119" s="158">
        <f>ROUND(E119*U119,2)</f>
        <v>0.16</v>
      </c>
      <c r="W119" s="158"/>
      <c r="X119" s="158" t="s">
        <v>197</v>
      </c>
      <c r="Y119" s="158" t="s">
        <v>198</v>
      </c>
      <c r="Z119" s="148"/>
      <c r="AA119" s="148"/>
      <c r="AB119" s="148"/>
      <c r="AC119" s="148"/>
      <c r="AD119" s="148"/>
      <c r="AE119" s="148"/>
      <c r="AF119" s="148"/>
      <c r="AG119" s="148" t="s">
        <v>199</v>
      </c>
      <c r="AH119" s="148"/>
      <c r="AI119" s="148"/>
      <c r="AJ119" s="148"/>
      <c r="AK119" s="148"/>
      <c r="AL119" s="148"/>
      <c r="AM119" s="148"/>
      <c r="AN119" s="148"/>
      <c r="AO119" s="148"/>
      <c r="AP119" s="148"/>
      <c r="AQ119" s="148"/>
      <c r="AR119" s="148"/>
      <c r="AS119" s="148"/>
      <c r="AT119" s="148"/>
      <c r="AU119" s="148"/>
      <c r="AV119" s="148"/>
      <c r="AW119" s="148"/>
      <c r="AX119" s="148"/>
      <c r="AY119" s="148"/>
      <c r="AZ119" s="148"/>
      <c r="BA119" s="148"/>
      <c r="BB119" s="148"/>
      <c r="BC119" s="148"/>
      <c r="BD119" s="148"/>
      <c r="BE119" s="148"/>
      <c r="BF119" s="148"/>
      <c r="BG119" s="148"/>
      <c r="BH119" s="148"/>
    </row>
    <row r="120" spans="1:60" outlineLevel="2" x14ac:dyDescent="0.2">
      <c r="A120" s="155"/>
      <c r="B120" s="156"/>
      <c r="C120" s="247" t="s">
        <v>225</v>
      </c>
      <c r="D120" s="248"/>
      <c r="E120" s="248"/>
      <c r="F120" s="248"/>
      <c r="G120" s="248"/>
      <c r="H120" s="158"/>
      <c r="I120" s="158"/>
      <c r="J120" s="158"/>
      <c r="K120" s="158"/>
      <c r="L120" s="158"/>
      <c r="M120" s="158"/>
      <c r="N120" s="157"/>
      <c r="O120" s="157"/>
      <c r="P120" s="157"/>
      <c r="Q120" s="157"/>
      <c r="R120" s="158"/>
      <c r="S120" s="158"/>
      <c r="T120" s="158"/>
      <c r="U120" s="158"/>
      <c r="V120" s="158"/>
      <c r="W120" s="158"/>
      <c r="X120" s="158"/>
      <c r="Y120" s="158"/>
      <c r="Z120" s="148"/>
      <c r="AA120" s="148"/>
      <c r="AB120" s="148"/>
      <c r="AC120" s="148"/>
      <c r="AD120" s="148"/>
      <c r="AE120" s="148"/>
      <c r="AF120" s="148"/>
      <c r="AG120" s="148" t="s">
        <v>201</v>
      </c>
      <c r="AH120" s="148"/>
      <c r="AI120" s="148"/>
      <c r="AJ120" s="148"/>
      <c r="AK120" s="148"/>
      <c r="AL120" s="148"/>
      <c r="AM120" s="148"/>
      <c r="AN120" s="148"/>
      <c r="AO120" s="148"/>
      <c r="AP120" s="148"/>
      <c r="AQ120" s="148"/>
      <c r="AR120" s="148"/>
      <c r="AS120" s="148"/>
      <c r="AT120" s="148"/>
      <c r="AU120" s="148"/>
      <c r="AV120" s="148"/>
      <c r="AW120" s="148"/>
      <c r="AX120" s="148"/>
      <c r="AY120" s="148"/>
      <c r="AZ120" s="148"/>
      <c r="BA120" s="148"/>
      <c r="BB120" s="148"/>
      <c r="BC120" s="148"/>
      <c r="BD120" s="148"/>
      <c r="BE120" s="148"/>
      <c r="BF120" s="148"/>
      <c r="BG120" s="148"/>
      <c r="BH120" s="148"/>
    </row>
    <row r="121" spans="1:60" outlineLevel="2" x14ac:dyDescent="0.2">
      <c r="A121" s="155"/>
      <c r="B121" s="156"/>
      <c r="C121" s="186" t="s">
        <v>714</v>
      </c>
      <c r="D121" s="159"/>
      <c r="E121" s="160">
        <v>3</v>
      </c>
      <c r="F121" s="158"/>
      <c r="G121" s="158"/>
      <c r="H121" s="158"/>
      <c r="I121" s="158"/>
      <c r="J121" s="158"/>
      <c r="K121" s="158"/>
      <c r="L121" s="158"/>
      <c r="M121" s="158"/>
      <c r="N121" s="157"/>
      <c r="O121" s="157"/>
      <c r="P121" s="157"/>
      <c r="Q121" s="157"/>
      <c r="R121" s="158"/>
      <c r="S121" s="158"/>
      <c r="T121" s="158"/>
      <c r="U121" s="158"/>
      <c r="V121" s="158"/>
      <c r="W121" s="158"/>
      <c r="X121" s="158"/>
      <c r="Y121" s="158"/>
      <c r="Z121" s="148"/>
      <c r="AA121" s="148"/>
      <c r="AB121" s="148"/>
      <c r="AC121" s="148"/>
      <c r="AD121" s="148"/>
      <c r="AE121" s="148"/>
      <c r="AF121" s="148"/>
      <c r="AG121" s="148" t="s">
        <v>203</v>
      </c>
      <c r="AH121" s="148">
        <v>0</v>
      </c>
      <c r="AI121" s="148"/>
      <c r="AJ121" s="148"/>
      <c r="AK121" s="148"/>
      <c r="AL121" s="148"/>
      <c r="AM121" s="148"/>
      <c r="AN121" s="148"/>
      <c r="AO121" s="148"/>
      <c r="AP121" s="148"/>
      <c r="AQ121" s="148"/>
      <c r="AR121" s="148"/>
      <c r="AS121" s="148"/>
      <c r="AT121" s="148"/>
      <c r="AU121" s="148"/>
      <c r="AV121" s="148"/>
      <c r="AW121" s="148"/>
      <c r="AX121" s="148"/>
      <c r="AY121" s="148"/>
      <c r="AZ121" s="148"/>
      <c r="BA121" s="148"/>
      <c r="BB121" s="148"/>
      <c r="BC121" s="148"/>
      <c r="BD121" s="148"/>
      <c r="BE121" s="148"/>
      <c r="BF121" s="148"/>
      <c r="BG121" s="148"/>
      <c r="BH121" s="148"/>
    </row>
    <row r="122" spans="1:60" outlineLevel="1" x14ac:dyDescent="0.2">
      <c r="A122" s="169">
        <v>33</v>
      </c>
      <c r="B122" s="170" t="s">
        <v>715</v>
      </c>
      <c r="C122" s="185" t="s">
        <v>716</v>
      </c>
      <c r="D122" s="171" t="s">
        <v>261</v>
      </c>
      <c r="E122" s="172">
        <v>323</v>
      </c>
      <c r="F122" s="173"/>
      <c r="G122" s="174">
        <f>ROUND(E122*F122,2)</f>
        <v>0</v>
      </c>
      <c r="H122" s="173"/>
      <c r="I122" s="174">
        <f>ROUND(E122*H122,2)</f>
        <v>0</v>
      </c>
      <c r="J122" s="173"/>
      <c r="K122" s="174">
        <f>ROUND(E122*J122,2)</f>
        <v>0</v>
      </c>
      <c r="L122" s="174">
        <v>21</v>
      </c>
      <c r="M122" s="174">
        <f>G122*(1+L122/100)</f>
        <v>0</v>
      </c>
      <c r="N122" s="172">
        <v>0</v>
      </c>
      <c r="O122" s="172">
        <f>ROUND(E122*N122,2)</f>
        <v>0</v>
      </c>
      <c r="P122" s="172">
        <v>0</v>
      </c>
      <c r="Q122" s="172">
        <f>ROUND(E122*P122,2)</f>
        <v>0</v>
      </c>
      <c r="R122" s="174" t="s">
        <v>224</v>
      </c>
      <c r="S122" s="174" t="s">
        <v>195</v>
      </c>
      <c r="T122" s="175" t="s">
        <v>195</v>
      </c>
      <c r="U122" s="158">
        <v>4.3999999999999997E-2</v>
      </c>
      <c r="V122" s="158">
        <f>ROUND(E122*U122,2)</f>
        <v>14.21</v>
      </c>
      <c r="W122" s="158"/>
      <c r="X122" s="158" t="s">
        <v>197</v>
      </c>
      <c r="Y122" s="158" t="s">
        <v>198</v>
      </c>
      <c r="Z122" s="148"/>
      <c r="AA122" s="148"/>
      <c r="AB122" s="148"/>
      <c r="AC122" s="148"/>
      <c r="AD122" s="148"/>
      <c r="AE122" s="148"/>
      <c r="AF122" s="148"/>
      <c r="AG122" s="148" t="s">
        <v>199</v>
      </c>
      <c r="AH122" s="148"/>
      <c r="AI122" s="148"/>
      <c r="AJ122" s="148"/>
      <c r="AK122" s="148"/>
      <c r="AL122" s="148"/>
      <c r="AM122" s="148"/>
      <c r="AN122" s="148"/>
      <c r="AO122" s="148"/>
      <c r="AP122" s="148"/>
      <c r="AQ122" s="148"/>
      <c r="AR122" s="148"/>
      <c r="AS122" s="148"/>
      <c r="AT122" s="148"/>
      <c r="AU122" s="148"/>
      <c r="AV122" s="148"/>
      <c r="AW122" s="148"/>
      <c r="AX122" s="148"/>
      <c r="AY122" s="148"/>
      <c r="AZ122" s="148"/>
      <c r="BA122" s="148"/>
      <c r="BB122" s="148"/>
      <c r="BC122" s="148"/>
      <c r="BD122" s="148"/>
      <c r="BE122" s="148"/>
      <c r="BF122" s="148"/>
      <c r="BG122" s="148"/>
      <c r="BH122" s="148"/>
    </row>
    <row r="123" spans="1:60" outlineLevel="2" x14ac:dyDescent="0.2">
      <c r="A123" s="155"/>
      <c r="B123" s="156"/>
      <c r="C123" s="247" t="s">
        <v>717</v>
      </c>
      <c r="D123" s="248"/>
      <c r="E123" s="248"/>
      <c r="F123" s="248"/>
      <c r="G123" s="248"/>
      <c r="H123" s="158"/>
      <c r="I123" s="158"/>
      <c r="J123" s="158"/>
      <c r="K123" s="158"/>
      <c r="L123" s="158"/>
      <c r="M123" s="158"/>
      <c r="N123" s="157"/>
      <c r="O123" s="157"/>
      <c r="P123" s="157"/>
      <c r="Q123" s="157"/>
      <c r="R123" s="158"/>
      <c r="S123" s="158"/>
      <c r="T123" s="158"/>
      <c r="U123" s="158"/>
      <c r="V123" s="158"/>
      <c r="W123" s="158"/>
      <c r="X123" s="158"/>
      <c r="Y123" s="158"/>
      <c r="Z123" s="148"/>
      <c r="AA123" s="148"/>
      <c r="AB123" s="148"/>
      <c r="AC123" s="148"/>
      <c r="AD123" s="148"/>
      <c r="AE123" s="148"/>
      <c r="AF123" s="148"/>
      <c r="AG123" s="148" t="s">
        <v>201</v>
      </c>
      <c r="AH123" s="148"/>
      <c r="AI123" s="148"/>
      <c r="AJ123" s="148"/>
      <c r="AK123" s="148"/>
      <c r="AL123" s="148"/>
      <c r="AM123" s="148"/>
      <c r="AN123" s="148"/>
      <c r="AO123" s="148"/>
      <c r="AP123" s="148"/>
      <c r="AQ123" s="148"/>
      <c r="AR123" s="148"/>
      <c r="AS123" s="148"/>
      <c r="AT123" s="148"/>
      <c r="AU123" s="148"/>
      <c r="AV123" s="148"/>
      <c r="AW123" s="148"/>
      <c r="AX123" s="148"/>
      <c r="AY123" s="148"/>
      <c r="AZ123" s="148"/>
      <c r="BA123" s="176" t="str">
        <f>C123</f>
        <v>přísun, montáže, demontáže a odsunu zkoušecího čerpadla, napuštění tlakovou vodou a dodání vody pro tlakovou zkoušku,</v>
      </c>
      <c r="BB123" s="148"/>
      <c r="BC123" s="148"/>
      <c r="BD123" s="148"/>
      <c r="BE123" s="148"/>
      <c r="BF123" s="148"/>
      <c r="BG123" s="148"/>
      <c r="BH123" s="148"/>
    </row>
    <row r="124" spans="1:60" outlineLevel="2" x14ac:dyDescent="0.2">
      <c r="A124" s="155"/>
      <c r="B124" s="156"/>
      <c r="C124" s="186" t="s">
        <v>718</v>
      </c>
      <c r="D124" s="159"/>
      <c r="E124" s="160">
        <v>320</v>
      </c>
      <c r="F124" s="158"/>
      <c r="G124" s="158"/>
      <c r="H124" s="158"/>
      <c r="I124" s="158"/>
      <c r="J124" s="158"/>
      <c r="K124" s="158"/>
      <c r="L124" s="158"/>
      <c r="M124" s="158"/>
      <c r="N124" s="157"/>
      <c r="O124" s="157"/>
      <c r="P124" s="157"/>
      <c r="Q124" s="157"/>
      <c r="R124" s="158"/>
      <c r="S124" s="158"/>
      <c r="T124" s="158"/>
      <c r="U124" s="158"/>
      <c r="V124" s="158"/>
      <c r="W124" s="158"/>
      <c r="X124" s="158"/>
      <c r="Y124" s="158"/>
      <c r="Z124" s="148"/>
      <c r="AA124" s="148"/>
      <c r="AB124" s="148"/>
      <c r="AC124" s="148"/>
      <c r="AD124" s="148"/>
      <c r="AE124" s="148"/>
      <c r="AF124" s="148"/>
      <c r="AG124" s="148" t="s">
        <v>203</v>
      </c>
      <c r="AH124" s="148">
        <v>5</v>
      </c>
      <c r="AI124" s="148"/>
      <c r="AJ124" s="148"/>
      <c r="AK124" s="148"/>
      <c r="AL124" s="148"/>
      <c r="AM124" s="148"/>
      <c r="AN124" s="148"/>
      <c r="AO124" s="148"/>
      <c r="AP124" s="148"/>
      <c r="AQ124" s="148"/>
      <c r="AR124" s="148"/>
      <c r="AS124" s="148"/>
      <c r="AT124" s="148"/>
      <c r="AU124" s="148"/>
      <c r="AV124" s="148"/>
      <c r="AW124" s="148"/>
      <c r="AX124" s="148"/>
      <c r="AY124" s="148"/>
      <c r="AZ124" s="148"/>
      <c r="BA124" s="148"/>
      <c r="BB124" s="148"/>
      <c r="BC124" s="148"/>
      <c r="BD124" s="148"/>
      <c r="BE124" s="148"/>
      <c r="BF124" s="148"/>
      <c r="BG124" s="148"/>
      <c r="BH124" s="148"/>
    </row>
    <row r="125" spans="1:60" outlineLevel="3" x14ac:dyDescent="0.2">
      <c r="A125" s="155"/>
      <c r="B125" s="156"/>
      <c r="C125" s="186" t="s">
        <v>719</v>
      </c>
      <c r="D125" s="159"/>
      <c r="E125" s="160">
        <v>3</v>
      </c>
      <c r="F125" s="158"/>
      <c r="G125" s="158"/>
      <c r="H125" s="158"/>
      <c r="I125" s="158"/>
      <c r="J125" s="158"/>
      <c r="K125" s="158"/>
      <c r="L125" s="158"/>
      <c r="M125" s="158"/>
      <c r="N125" s="157"/>
      <c r="O125" s="157"/>
      <c r="P125" s="157"/>
      <c r="Q125" s="157"/>
      <c r="R125" s="158"/>
      <c r="S125" s="158"/>
      <c r="T125" s="158"/>
      <c r="U125" s="158"/>
      <c r="V125" s="158"/>
      <c r="W125" s="158"/>
      <c r="X125" s="158"/>
      <c r="Y125" s="158"/>
      <c r="Z125" s="148"/>
      <c r="AA125" s="148"/>
      <c r="AB125" s="148"/>
      <c r="AC125" s="148"/>
      <c r="AD125" s="148"/>
      <c r="AE125" s="148"/>
      <c r="AF125" s="148"/>
      <c r="AG125" s="148" t="s">
        <v>203</v>
      </c>
      <c r="AH125" s="148">
        <v>5</v>
      </c>
      <c r="AI125" s="148"/>
      <c r="AJ125" s="148"/>
      <c r="AK125" s="148"/>
      <c r="AL125" s="148"/>
      <c r="AM125" s="148"/>
      <c r="AN125" s="148"/>
      <c r="AO125" s="148"/>
      <c r="AP125" s="148"/>
      <c r="AQ125" s="148"/>
      <c r="AR125" s="148"/>
      <c r="AS125" s="148"/>
      <c r="AT125" s="148"/>
      <c r="AU125" s="148"/>
      <c r="AV125" s="148"/>
      <c r="AW125" s="148"/>
      <c r="AX125" s="148"/>
      <c r="AY125" s="148"/>
      <c r="AZ125" s="148"/>
      <c r="BA125" s="148"/>
      <c r="BB125" s="148"/>
      <c r="BC125" s="148"/>
      <c r="BD125" s="148"/>
      <c r="BE125" s="148"/>
      <c r="BF125" s="148"/>
      <c r="BG125" s="148"/>
      <c r="BH125" s="148"/>
    </row>
    <row r="126" spans="1:60" outlineLevel="1" x14ac:dyDescent="0.2">
      <c r="A126" s="169">
        <v>34</v>
      </c>
      <c r="B126" s="170" t="s">
        <v>720</v>
      </c>
      <c r="C126" s="185" t="s">
        <v>721</v>
      </c>
      <c r="D126" s="171" t="s">
        <v>261</v>
      </c>
      <c r="E126" s="172">
        <v>323</v>
      </c>
      <c r="F126" s="173"/>
      <c r="G126" s="174">
        <f>ROUND(E126*F126,2)</f>
        <v>0</v>
      </c>
      <c r="H126" s="173"/>
      <c r="I126" s="174">
        <f>ROUND(E126*H126,2)</f>
        <v>0</v>
      </c>
      <c r="J126" s="173"/>
      <c r="K126" s="174">
        <f>ROUND(E126*J126,2)</f>
        <v>0</v>
      </c>
      <c r="L126" s="174">
        <v>21</v>
      </c>
      <c r="M126" s="174">
        <f>G126*(1+L126/100)</f>
        <v>0</v>
      </c>
      <c r="N126" s="172">
        <v>0</v>
      </c>
      <c r="O126" s="172">
        <f>ROUND(E126*N126,2)</f>
        <v>0</v>
      </c>
      <c r="P126" s="172">
        <v>0</v>
      </c>
      <c r="Q126" s="172">
        <f>ROUND(E126*P126,2)</f>
        <v>0</v>
      </c>
      <c r="R126" s="174" t="s">
        <v>224</v>
      </c>
      <c r="S126" s="174" t="s">
        <v>195</v>
      </c>
      <c r="T126" s="175" t="s">
        <v>195</v>
      </c>
      <c r="U126" s="158">
        <v>0.15</v>
      </c>
      <c r="V126" s="158">
        <f>ROUND(E126*U126,2)</f>
        <v>48.45</v>
      </c>
      <c r="W126" s="158"/>
      <c r="X126" s="158" t="s">
        <v>197</v>
      </c>
      <c r="Y126" s="158" t="s">
        <v>198</v>
      </c>
      <c r="Z126" s="148"/>
      <c r="AA126" s="148"/>
      <c r="AB126" s="148"/>
      <c r="AC126" s="148"/>
      <c r="AD126" s="148"/>
      <c r="AE126" s="148"/>
      <c r="AF126" s="148"/>
      <c r="AG126" s="148" t="s">
        <v>199</v>
      </c>
      <c r="AH126" s="148"/>
      <c r="AI126" s="148"/>
      <c r="AJ126" s="148"/>
      <c r="AK126" s="148"/>
      <c r="AL126" s="148"/>
      <c r="AM126" s="148"/>
      <c r="AN126" s="148"/>
      <c r="AO126" s="148"/>
      <c r="AP126" s="148"/>
      <c r="AQ126" s="148"/>
      <c r="AR126" s="148"/>
      <c r="AS126" s="148"/>
      <c r="AT126" s="148"/>
      <c r="AU126" s="148"/>
      <c r="AV126" s="148"/>
      <c r="AW126" s="148"/>
      <c r="AX126" s="148"/>
      <c r="AY126" s="148"/>
      <c r="AZ126" s="148"/>
      <c r="BA126" s="148"/>
      <c r="BB126" s="148"/>
      <c r="BC126" s="148"/>
      <c r="BD126" s="148"/>
      <c r="BE126" s="148"/>
      <c r="BF126" s="148"/>
      <c r="BG126" s="148"/>
      <c r="BH126" s="148"/>
    </row>
    <row r="127" spans="1:60" outlineLevel="2" x14ac:dyDescent="0.2">
      <c r="A127" s="155"/>
      <c r="B127" s="156"/>
      <c r="C127" s="247" t="s">
        <v>722</v>
      </c>
      <c r="D127" s="248"/>
      <c r="E127" s="248"/>
      <c r="F127" s="248"/>
      <c r="G127" s="248"/>
      <c r="H127" s="158"/>
      <c r="I127" s="158"/>
      <c r="J127" s="158"/>
      <c r="K127" s="158"/>
      <c r="L127" s="158"/>
      <c r="M127" s="158"/>
      <c r="N127" s="157"/>
      <c r="O127" s="157"/>
      <c r="P127" s="157"/>
      <c r="Q127" s="157"/>
      <c r="R127" s="158"/>
      <c r="S127" s="158"/>
      <c r="T127" s="158"/>
      <c r="U127" s="158"/>
      <c r="V127" s="158"/>
      <c r="W127" s="158"/>
      <c r="X127" s="158"/>
      <c r="Y127" s="158"/>
      <c r="Z127" s="148"/>
      <c r="AA127" s="148"/>
      <c r="AB127" s="148"/>
      <c r="AC127" s="148"/>
      <c r="AD127" s="148"/>
      <c r="AE127" s="148"/>
      <c r="AF127" s="148"/>
      <c r="AG127" s="148" t="s">
        <v>201</v>
      </c>
      <c r="AH127" s="148"/>
      <c r="AI127" s="148"/>
      <c r="AJ127" s="148"/>
      <c r="AK127" s="148"/>
      <c r="AL127" s="148"/>
      <c r="AM127" s="148"/>
      <c r="AN127" s="148"/>
      <c r="AO127" s="148"/>
      <c r="AP127" s="148"/>
      <c r="AQ127" s="148"/>
      <c r="AR127" s="148"/>
      <c r="AS127" s="148"/>
      <c r="AT127" s="148"/>
      <c r="AU127" s="148"/>
      <c r="AV127" s="148"/>
      <c r="AW127" s="148"/>
      <c r="AX127" s="148"/>
      <c r="AY127" s="148"/>
      <c r="AZ127" s="148"/>
      <c r="BA127" s="176" t="str">
        <f>C127</f>
        <v>napuštění a vypuštění vody, dodání vody a desinfekčního prostředku, náklady na bakteriologický rozbor vody,</v>
      </c>
      <c r="BB127" s="148"/>
      <c r="BC127" s="148"/>
      <c r="BD127" s="148"/>
      <c r="BE127" s="148"/>
      <c r="BF127" s="148"/>
      <c r="BG127" s="148"/>
      <c r="BH127" s="148"/>
    </row>
    <row r="128" spans="1:60" outlineLevel="2" x14ac:dyDescent="0.2">
      <c r="A128" s="155"/>
      <c r="B128" s="156"/>
      <c r="C128" s="186" t="s">
        <v>723</v>
      </c>
      <c r="D128" s="159"/>
      <c r="E128" s="160">
        <v>323</v>
      </c>
      <c r="F128" s="158"/>
      <c r="G128" s="158"/>
      <c r="H128" s="158"/>
      <c r="I128" s="158"/>
      <c r="J128" s="158"/>
      <c r="K128" s="158"/>
      <c r="L128" s="158"/>
      <c r="M128" s="158"/>
      <c r="N128" s="157"/>
      <c r="O128" s="157"/>
      <c r="P128" s="157"/>
      <c r="Q128" s="157"/>
      <c r="R128" s="158"/>
      <c r="S128" s="158"/>
      <c r="T128" s="158"/>
      <c r="U128" s="158"/>
      <c r="V128" s="158"/>
      <c r="W128" s="158"/>
      <c r="X128" s="158"/>
      <c r="Y128" s="158"/>
      <c r="Z128" s="148"/>
      <c r="AA128" s="148"/>
      <c r="AB128" s="148"/>
      <c r="AC128" s="148"/>
      <c r="AD128" s="148"/>
      <c r="AE128" s="148"/>
      <c r="AF128" s="148"/>
      <c r="AG128" s="148" t="s">
        <v>203</v>
      </c>
      <c r="AH128" s="148">
        <v>5</v>
      </c>
      <c r="AI128" s="148"/>
      <c r="AJ128" s="148"/>
      <c r="AK128" s="148"/>
      <c r="AL128" s="148"/>
      <c r="AM128" s="148"/>
      <c r="AN128" s="148"/>
      <c r="AO128" s="148"/>
      <c r="AP128" s="148"/>
      <c r="AQ128" s="148"/>
      <c r="AR128" s="148"/>
      <c r="AS128" s="148"/>
      <c r="AT128" s="148"/>
      <c r="AU128" s="148"/>
      <c r="AV128" s="148"/>
      <c r="AW128" s="148"/>
      <c r="AX128" s="148"/>
      <c r="AY128" s="148"/>
      <c r="AZ128" s="148"/>
      <c r="BA128" s="148"/>
      <c r="BB128" s="148"/>
      <c r="BC128" s="148"/>
      <c r="BD128" s="148"/>
      <c r="BE128" s="148"/>
      <c r="BF128" s="148"/>
      <c r="BG128" s="148"/>
      <c r="BH128" s="148"/>
    </row>
    <row r="129" spans="1:60" ht="22.5" outlineLevel="1" x14ac:dyDescent="0.2">
      <c r="A129" s="169">
        <v>35</v>
      </c>
      <c r="B129" s="170" t="s">
        <v>724</v>
      </c>
      <c r="C129" s="185" t="s">
        <v>725</v>
      </c>
      <c r="D129" s="171" t="s">
        <v>288</v>
      </c>
      <c r="E129" s="172">
        <v>51</v>
      </c>
      <c r="F129" s="173"/>
      <c r="G129" s="174">
        <f>ROUND(E129*F129,2)</f>
        <v>0</v>
      </c>
      <c r="H129" s="173"/>
      <c r="I129" s="174">
        <f>ROUND(E129*H129,2)</f>
        <v>0</v>
      </c>
      <c r="J129" s="173"/>
      <c r="K129" s="174">
        <f>ROUND(E129*J129,2)</f>
        <v>0</v>
      </c>
      <c r="L129" s="174">
        <v>21</v>
      </c>
      <c r="M129" s="174">
        <f>G129*(1+L129/100)</f>
        <v>0</v>
      </c>
      <c r="N129" s="172">
        <v>0.38500000000000001</v>
      </c>
      <c r="O129" s="172">
        <f>ROUND(E129*N129,2)</f>
        <v>19.64</v>
      </c>
      <c r="P129" s="172">
        <v>0</v>
      </c>
      <c r="Q129" s="172">
        <f>ROUND(E129*P129,2)</f>
        <v>0</v>
      </c>
      <c r="R129" s="174" t="s">
        <v>224</v>
      </c>
      <c r="S129" s="174" t="s">
        <v>195</v>
      </c>
      <c r="T129" s="175" t="s">
        <v>195</v>
      </c>
      <c r="U129" s="158">
        <v>3.8</v>
      </c>
      <c r="V129" s="158">
        <f>ROUND(E129*U129,2)</f>
        <v>193.8</v>
      </c>
      <c r="W129" s="158"/>
      <c r="X129" s="158" t="s">
        <v>197</v>
      </c>
      <c r="Y129" s="158" t="s">
        <v>198</v>
      </c>
      <c r="Z129" s="148"/>
      <c r="AA129" s="148"/>
      <c r="AB129" s="148"/>
      <c r="AC129" s="148"/>
      <c r="AD129" s="148"/>
      <c r="AE129" s="148"/>
      <c r="AF129" s="148"/>
      <c r="AG129" s="148" t="s">
        <v>199</v>
      </c>
      <c r="AH129" s="148"/>
      <c r="AI129" s="148"/>
      <c r="AJ129" s="148"/>
      <c r="AK129" s="148"/>
      <c r="AL129" s="148"/>
      <c r="AM129" s="148"/>
      <c r="AN129" s="148"/>
      <c r="AO129" s="148"/>
      <c r="AP129" s="148"/>
      <c r="AQ129" s="148"/>
      <c r="AR129" s="148"/>
      <c r="AS129" s="148"/>
      <c r="AT129" s="148"/>
      <c r="AU129" s="148"/>
      <c r="AV129" s="148"/>
      <c r="AW129" s="148"/>
      <c r="AX129" s="148"/>
      <c r="AY129" s="148"/>
      <c r="AZ129" s="148"/>
      <c r="BA129" s="148"/>
      <c r="BB129" s="148"/>
      <c r="BC129" s="148"/>
      <c r="BD129" s="148"/>
      <c r="BE129" s="148"/>
      <c r="BF129" s="148"/>
      <c r="BG129" s="148"/>
      <c r="BH129" s="148"/>
    </row>
    <row r="130" spans="1:60" ht="22.5" outlineLevel="2" x14ac:dyDescent="0.2">
      <c r="A130" s="155"/>
      <c r="B130" s="156"/>
      <c r="C130" s="247" t="s">
        <v>726</v>
      </c>
      <c r="D130" s="248"/>
      <c r="E130" s="248"/>
      <c r="F130" s="248"/>
      <c r="G130" s="248"/>
      <c r="H130" s="158"/>
      <c r="I130" s="158"/>
      <c r="J130" s="158"/>
      <c r="K130" s="158"/>
      <c r="L130" s="158"/>
      <c r="M130" s="158"/>
      <c r="N130" s="157"/>
      <c r="O130" s="157"/>
      <c r="P130" s="157"/>
      <c r="Q130" s="157"/>
      <c r="R130" s="158"/>
      <c r="S130" s="158"/>
      <c r="T130" s="158"/>
      <c r="U130" s="158"/>
      <c r="V130" s="158"/>
      <c r="W130" s="158"/>
      <c r="X130" s="158"/>
      <c r="Y130" s="158"/>
      <c r="Z130" s="148"/>
      <c r="AA130" s="148"/>
      <c r="AB130" s="148"/>
      <c r="AC130" s="148"/>
      <c r="AD130" s="148"/>
      <c r="AE130" s="148"/>
      <c r="AF130" s="148"/>
      <c r="AG130" s="148" t="s">
        <v>201</v>
      </c>
      <c r="AH130" s="148"/>
      <c r="AI130" s="148"/>
      <c r="AJ130" s="148"/>
      <c r="AK130" s="148"/>
      <c r="AL130" s="148"/>
      <c r="AM130" s="148"/>
      <c r="AN130" s="148"/>
      <c r="AO130" s="148"/>
      <c r="AP130" s="148"/>
      <c r="AQ130" s="148"/>
      <c r="AR130" s="148"/>
      <c r="AS130" s="148"/>
      <c r="AT130" s="148"/>
      <c r="AU130" s="148"/>
      <c r="AV130" s="148"/>
      <c r="AW130" s="148"/>
      <c r="AX130" s="148"/>
      <c r="AY130" s="148"/>
      <c r="AZ130" s="148"/>
      <c r="BA130" s="176" t="str">
        <f>C130</f>
        <v>Osazení vodoměrné šachty do výkopu na základovou desku z betonu C 16/20 tl. 100 mm, včetně dodávky desky. Bez zemních prací, bez dodávky šachty a příslušenství, bez vystrojení šachty armaturami a vodoměrem.</v>
      </c>
      <c r="BB130" s="148"/>
      <c r="BC130" s="148"/>
      <c r="BD130" s="148"/>
      <c r="BE130" s="148"/>
      <c r="BF130" s="148"/>
      <c r="BG130" s="148"/>
      <c r="BH130" s="148"/>
    </row>
    <row r="131" spans="1:60" ht="45" outlineLevel="1" x14ac:dyDescent="0.2">
      <c r="A131" s="169">
        <v>36</v>
      </c>
      <c r="B131" s="170" t="s">
        <v>727</v>
      </c>
      <c r="C131" s="185" t="s">
        <v>728</v>
      </c>
      <c r="D131" s="171" t="s">
        <v>288</v>
      </c>
      <c r="E131" s="172">
        <v>1</v>
      </c>
      <c r="F131" s="173"/>
      <c r="G131" s="174">
        <f>ROUND(E131*F131,2)</f>
        <v>0</v>
      </c>
      <c r="H131" s="173"/>
      <c r="I131" s="174">
        <f>ROUND(E131*H131,2)</f>
        <v>0</v>
      </c>
      <c r="J131" s="173"/>
      <c r="K131" s="174">
        <f>ROUND(E131*J131,2)</f>
        <v>0</v>
      </c>
      <c r="L131" s="174">
        <v>21</v>
      </c>
      <c r="M131" s="174">
        <f>G131*(1+L131/100)</f>
        <v>0</v>
      </c>
      <c r="N131" s="172">
        <v>2.56</v>
      </c>
      <c r="O131" s="172">
        <f>ROUND(E131*N131,2)</f>
        <v>2.56</v>
      </c>
      <c r="P131" s="172">
        <v>0</v>
      </c>
      <c r="Q131" s="172">
        <f>ROUND(E131*P131,2)</f>
        <v>0</v>
      </c>
      <c r="R131" s="174" t="s">
        <v>224</v>
      </c>
      <c r="S131" s="174" t="s">
        <v>195</v>
      </c>
      <c r="T131" s="175" t="s">
        <v>195</v>
      </c>
      <c r="U131" s="158">
        <v>5.6</v>
      </c>
      <c r="V131" s="158">
        <f>ROUND(E131*U131,2)</f>
        <v>5.6</v>
      </c>
      <c r="W131" s="158"/>
      <c r="X131" s="158" t="s">
        <v>197</v>
      </c>
      <c r="Y131" s="158" t="s">
        <v>198</v>
      </c>
      <c r="Z131" s="148"/>
      <c r="AA131" s="148"/>
      <c r="AB131" s="148"/>
      <c r="AC131" s="148"/>
      <c r="AD131" s="148"/>
      <c r="AE131" s="148"/>
      <c r="AF131" s="148"/>
      <c r="AG131" s="148" t="s">
        <v>199</v>
      </c>
      <c r="AH131" s="148"/>
      <c r="AI131" s="148"/>
      <c r="AJ131" s="148"/>
      <c r="AK131" s="148"/>
      <c r="AL131" s="148"/>
      <c r="AM131" s="148"/>
      <c r="AN131" s="148"/>
      <c r="AO131" s="148"/>
      <c r="AP131" s="148"/>
      <c r="AQ131" s="148"/>
      <c r="AR131" s="148"/>
      <c r="AS131" s="148"/>
      <c r="AT131" s="148"/>
      <c r="AU131" s="148"/>
      <c r="AV131" s="148"/>
      <c r="AW131" s="148"/>
      <c r="AX131" s="148"/>
      <c r="AY131" s="148"/>
      <c r="AZ131" s="148"/>
      <c r="BA131" s="148"/>
      <c r="BB131" s="148"/>
      <c r="BC131" s="148"/>
      <c r="BD131" s="148"/>
      <c r="BE131" s="148"/>
      <c r="BF131" s="148"/>
      <c r="BG131" s="148"/>
      <c r="BH131" s="148"/>
    </row>
    <row r="132" spans="1:60" ht="22.5" outlineLevel="2" x14ac:dyDescent="0.2">
      <c r="A132" s="155"/>
      <c r="B132" s="156"/>
      <c r="C132" s="247" t="s">
        <v>729</v>
      </c>
      <c r="D132" s="248"/>
      <c r="E132" s="248"/>
      <c r="F132" s="248"/>
      <c r="G132" s="248"/>
      <c r="H132" s="158"/>
      <c r="I132" s="158"/>
      <c r="J132" s="158"/>
      <c r="K132" s="158"/>
      <c r="L132" s="158"/>
      <c r="M132" s="158"/>
      <c r="N132" s="157"/>
      <c r="O132" s="157"/>
      <c r="P132" s="157"/>
      <c r="Q132" s="157"/>
      <c r="R132" s="158"/>
      <c r="S132" s="158"/>
      <c r="T132" s="158"/>
      <c r="U132" s="158"/>
      <c r="V132" s="158"/>
      <c r="W132" s="158"/>
      <c r="X132" s="158"/>
      <c r="Y132" s="158"/>
      <c r="Z132" s="148"/>
      <c r="AA132" s="148"/>
      <c r="AB132" s="148"/>
      <c r="AC132" s="148"/>
      <c r="AD132" s="148"/>
      <c r="AE132" s="148"/>
      <c r="AF132" s="148"/>
      <c r="AG132" s="148" t="s">
        <v>201</v>
      </c>
      <c r="AH132" s="148"/>
      <c r="AI132" s="148"/>
      <c r="AJ132" s="148"/>
      <c r="AK132" s="148"/>
      <c r="AL132" s="148"/>
      <c r="AM132" s="148"/>
      <c r="AN132" s="148"/>
      <c r="AO132" s="148"/>
      <c r="AP132" s="148"/>
      <c r="AQ132" s="148"/>
      <c r="AR132" s="148"/>
      <c r="AS132" s="148"/>
      <c r="AT132" s="148"/>
      <c r="AU132" s="148"/>
      <c r="AV132" s="148"/>
      <c r="AW132" s="148"/>
      <c r="AX132" s="148"/>
      <c r="AY132" s="148"/>
      <c r="AZ132" s="148"/>
      <c r="BA132" s="176" t="str">
        <f>C132</f>
        <v>Osazení a dodávka plastové vodoměrné šachty do předem připraveného výkopu na podkladní betonovou desku tl. 100 mm z betonu C 16/20. Včetně dodávky podkladní desky. Bez vystrojení šachty.</v>
      </c>
      <c r="BB132" s="148"/>
      <c r="BC132" s="148"/>
      <c r="BD132" s="148"/>
      <c r="BE132" s="148"/>
      <c r="BF132" s="148"/>
      <c r="BG132" s="148"/>
      <c r="BH132" s="148"/>
    </row>
    <row r="133" spans="1:60" outlineLevel="1" x14ac:dyDescent="0.2">
      <c r="A133" s="169">
        <v>37</v>
      </c>
      <c r="B133" s="170" t="s">
        <v>730</v>
      </c>
      <c r="C133" s="185" t="s">
        <v>731</v>
      </c>
      <c r="D133" s="171" t="s">
        <v>261</v>
      </c>
      <c r="E133" s="172">
        <v>323</v>
      </c>
      <c r="F133" s="173"/>
      <c r="G133" s="174">
        <f>ROUND(E133*F133,2)</f>
        <v>0</v>
      </c>
      <c r="H133" s="173"/>
      <c r="I133" s="174">
        <f>ROUND(E133*H133,2)</f>
        <v>0</v>
      </c>
      <c r="J133" s="173"/>
      <c r="K133" s="174">
        <f>ROUND(E133*J133,2)</f>
        <v>0</v>
      </c>
      <c r="L133" s="174">
        <v>21</v>
      </c>
      <c r="M133" s="174">
        <f>G133*(1+L133/100)</f>
        <v>0</v>
      </c>
      <c r="N133" s="172">
        <v>0</v>
      </c>
      <c r="O133" s="172">
        <f>ROUND(E133*N133,2)</f>
        <v>0</v>
      </c>
      <c r="P133" s="172">
        <v>0</v>
      </c>
      <c r="Q133" s="172">
        <f>ROUND(E133*P133,2)</f>
        <v>0</v>
      </c>
      <c r="R133" s="174" t="s">
        <v>224</v>
      </c>
      <c r="S133" s="174" t="s">
        <v>195</v>
      </c>
      <c r="T133" s="175" t="s">
        <v>195</v>
      </c>
      <c r="U133" s="158">
        <v>2.5999999999999999E-2</v>
      </c>
      <c r="V133" s="158">
        <f>ROUND(E133*U133,2)</f>
        <v>8.4</v>
      </c>
      <c r="W133" s="158"/>
      <c r="X133" s="158" t="s">
        <v>197</v>
      </c>
      <c r="Y133" s="158" t="s">
        <v>198</v>
      </c>
      <c r="Z133" s="148"/>
      <c r="AA133" s="148"/>
      <c r="AB133" s="148"/>
      <c r="AC133" s="148"/>
      <c r="AD133" s="148"/>
      <c r="AE133" s="148"/>
      <c r="AF133" s="148"/>
      <c r="AG133" s="148" t="s">
        <v>199</v>
      </c>
      <c r="AH133" s="148"/>
      <c r="AI133" s="148"/>
      <c r="AJ133" s="148"/>
      <c r="AK133" s="148"/>
      <c r="AL133" s="148"/>
      <c r="AM133" s="148"/>
      <c r="AN133" s="148"/>
      <c r="AO133" s="148"/>
      <c r="AP133" s="148"/>
      <c r="AQ133" s="148"/>
      <c r="AR133" s="148"/>
      <c r="AS133" s="148"/>
      <c r="AT133" s="148"/>
      <c r="AU133" s="148"/>
      <c r="AV133" s="148"/>
      <c r="AW133" s="148"/>
      <c r="AX133" s="148"/>
      <c r="AY133" s="148"/>
      <c r="AZ133" s="148"/>
      <c r="BA133" s="148"/>
      <c r="BB133" s="148"/>
      <c r="BC133" s="148"/>
      <c r="BD133" s="148"/>
      <c r="BE133" s="148"/>
      <c r="BF133" s="148"/>
      <c r="BG133" s="148"/>
      <c r="BH133" s="148"/>
    </row>
    <row r="134" spans="1:60" outlineLevel="2" x14ac:dyDescent="0.2">
      <c r="A134" s="155"/>
      <c r="B134" s="156"/>
      <c r="C134" s="186" t="s">
        <v>718</v>
      </c>
      <c r="D134" s="159"/>
      <c r="E134" s="160">
        <v>320</v>
      </c>
      <c r="F134" s="158"/>
      <c r="G134" s="158"/>
      <c r="H134" s="158"/>
      <c r="I134" s="158"/>
      <c r="J134" s="158"/>
      <c r="K134" s="158"/>
      <c r="L134" s="158"/>
      <c r="M134" s="158"/>
      <c r="N134" s="157"/>
      <c r="O134" s="157"/>
      <c r="P134" s="157"/>
      <c r="Q134" s="157"/>
      <c r="R134" s="158"/>
      <c r="S134" s="158"/>
      <c r="T134" s="158"/>
      <c r="U134" s="158"/>
      <c r="V134" s="158"/>
      <c r="W134" s="158"/>
      <c r="X134" s="158"/>
      <c r="Y134" s="158"/>
      <c r="Z134" s="148"/>
      <c r="AA134" s="148"/>
      <c r="AB134" s="148"/>
      <c r="AC134" s="148"/>
      <c r="AD134" s="148"/>
      <c r="AE134" s="148"/>
      <c r="AF134" s="148"/>
      <c r="AG134" s="148" t="s">
        <v>203</v>
      </c>
      <c r="AH134" s="148">
        <v>5</v>
      </c>
      <c r="AI134" s="148"/>
      <c r="AJ134" s="148"/>
      <c r="AK134" s="148"/>
      <c r="AL134" s="148"/>
      <c r="AM134" s="148"/>
      <c r="AN134" s="148"/>
      <c r="AO134" s="148"/>
      <c r="AP134" s="148"/>
      <c r="AQ134" s="148"/>
      <c r="AR134" s="148"/>
      <c r="AS134" s="148"/>
      <c r="AT134" s="148"/>
      <c r="AU134" s="148"/>
      <c r="AV134" s="148"/>
      <c r="AW134" s="148"/>
      <c r="AX134" s="148"/>
      <c r="AY134" s="148"/>
      <c r="AZ134" s="148"/>
      <c r="BA134" s="148"/>
      <c r="BB134" s="148"/>
      <c r="BC134" s="148"/>
      <c r="BD134" s="148"/>
      <c r="BE134" s="148"/>
      <c r="BF134" s="148"/>
      <c r="BG134" s="148"/>
      <c r="BH134" s="148"/>
    </row>
    <row r="135" spans="1:60" outlineLevel="3" x14ac:dyDescent="0.2">
      <c r="A135" s="155"/>
      <c r="B135" s="156"/>
      <c r="C135" s="186" t="s">
        <v>719</v>
      </c>
      <c r="D135" s="159"/>
      <c r="E135" s="160">
        <v>3</v>
      </c>
      <c r="F135" s="158"/>
      <c r="G135" s="158"/>
      <c r="H135" s="158"/>
      <c r="I135" s="158"/>
      <c r="J135" s="158"/>
      <c r="K135" s="158"/>
      <c r="L135" s="158"/>
      <c r="M135" s="158"/>
      <c r="N135" s="157"/>
      <c r="O135" s="157"/>
      <c r="P135" s="157"/>
      <c r="Q135" s="157"/>
      <c r="R135" s="158"/>
      <c r="S135" s="158"/>
      <c r="T135" s="158"/>
      <c r="U135" s="158"/>
      <c r="V135" s="158"/>
      <c r="W135" s="158"/>
      <c r="X135" s="158"/>
      <c r="Y135" s="158"/>
      <c r="Z135" s="148"/>
      <c r="AA135" s="148"/>
      <c r="AB135" s="148"/>
      <c r="AC135" s="148"/>
      <c r="AD135" s="148"/>
      <c r="AE135" s="148"/>
      <c r="AF135" s="148"/>
      <c r="AG135" s="148" t="s">
        <v>203</v>
      </c>
      <c r="AH135" s="148">
        <v>5</v>
      </c>
      <c r="AI135" s="148"/>
      <c r="AJ135" s="148"/>
      <c r="AK135" s="148"/>
      <c r="AL135" s="148"/>
      <c r="AM135" s="148"/>
      <c r="AN135" s="148"/>
      <c r="AO135" s="148"/>
      <c r="AP135" s="148"/>
      <c r="AQ135" s="148"/>
      <c r="AR135" s="148"/>
      <c r="AS135" s="148"/>
      <c r="AT135" s="148"/>
      <c r="AU135" s="148"/>
      <c r="AV135" s="148"/>
      <c r="AW135" s="148"/>
      <c r="AX135" s="148"/>
      <c r="AY135" s="148"/>
      <c r="AZ135" s="148"/>
      <c r="BA135" s="148"/>
      <c r="BB135" s="148"/>
      <c r="BC135" s="148"/>
      <c r="BD135" s="148"/>
      <c r="BE135" s="148"/>
      <c r="BF135" s="148"/>
      <c r="BG135" s="148"/>
      <c r="BH135" s="148"/>
    </row>
    <row r="136" spans="1:60" outlineLevel="1" x14ac:dyDescent="0.2">
      <c r="A136" s="169">
        <v>38</v>
      </c>
      <c r="B136" s="170" t="s">
        <v>732</v>
      </c>
      <c r="C136" s="185" t="s">
        <v>733</v>
      </c>
      <c r="D136" s="171" t="s">
        <v>261</v>
      </c>
      <c r="E136" s="172">
        <v>506</v>
      </c>
      <c r="F136" s="173"/>
      <c r="G136" s="174">
        <f>ROUND(E136*F136,2)</f>
        <v>0</v>
      </c>
      <c r="H136" s="173"/>
      <c r="I136" s="174">
        <f>ROUND(E136*H136,2)</f>
        <v>0</v>
      </c>
      <c r="J136" s="173"/>
      <c r="K136" s="174">
        <f>ROUND(E136*J136,2)</f>
        <v>0</v>
      </c>
      <c r="L136" s="174">
        <v>21</v>
      </c>
      <c r="M136" s="174">
        <f>G136*(1+L136/100)</f>
        <v>0</v>
      </c>
      <c r="N136" s="172">
        <v>4.0000000000000003E-5</v>
      </c>
      <c r="O136" s="172">
        <f>ROUND(E136*N136,2)</f>
        <v>0.02</v>
      </c>
      <c r="P136" s="172">
        <v>0</v>
      </c>
      <c r="Q136" s="172">
        <f>ROUND(E136*P136,2)</f>
        <v>0</v>
      </c>
      <c r="R136" s="174" t="s">
        <v>224</v>
      </c>
      <c r="S136" s="174" t="s">
        <v>195</v>
      </c>
      <c r="T136" s="175" t="s">
        <v>195</v>
      </c>
      <c r="U136" s="158">
        <v>3.4000000000000002E-2</v>
      </c>
      <c r="V136" s="158">
        <f>ROUND(E136*U136,2)</f>
        <v>17.2</v>
      </c>
      <c r="W136" s="158"/>
      <c r="X136" s="158" t="s">
        <v>197</v>
      </c>
      <c r="Y136" s="158" t="s">
        <v>198</v>
      </c>
      <c r="Z136" s="148"/>
      <c r="AA136" s="148"/>
      <c r="AB136" s="148"/>
      <c r="AC136" s="148"/>
      <c r="AD136" s="148"/>
      <c r="AE136" s="148"/>
      <c r="AF136" s="148"/>
      <c r="AG136" s="148" t="s">
        <v>199</v>
      </c>
      <c r="AH136" s="148"/>
      <c r="AI136" s="148"/>
      <c r="AJ136" s="148"/>
      <c r="AK136" s="148"/>
      <c r="AL136" s="148"/>
      <c r="AM136" s="148"/>
      <c r="AN136" s="148"/>
      <c r="AO136" s="148"/>
      <c r="AP136" s="148"/>
      <c r="AQ136" s="148"/>
      <c r="AR136" s="148"/>
      <c r="AS136" s="148"/>
      <c r="AT136" s="148"/>
      <c r="AU136" s="148"/>
      <c r="AV136" s="148"/>
      <c r="AW136" s="148"/>
      <c r="AX136" s="148"/>
      <c r="AY136" s="148"/>
      <c r="AZ136" s="148"/>
      <c r="BA136" s="148"/>
      <c r="BB136" s="148"/>
      <c r="BC136" s="148"/>
      <c r="BD136" s="148"/>
      <c r="BE136" s="148"/>
      <c r="BF136" s="148"/>
      <c r="BG136" s="148"/>
      <c r="BH136" s="148"/>
    </row>
    <row r="137" spans="1:60" outlineLevel="2" x14ac:dyDescent="0.2">
      <c r="A137" s="155"/>
      <c r="B137" s="156"/>
      <c r="C137" s="186" t="s">
        <v>718</v>
      </c>
      <c r="D137" s="159"/>
      <c r="E137" s="160">
        <v>320</v>
      </c>
      <c r="F137" s="158"/>
      <c r="G137" s="158"/>
      <c r="H137" s="158"/>
      <c r="I137" s="158"/>
      <c r="J137" s="158"/>
      <c r="K137" s="158"/>
      <c r="L137" s="158"/>
      <c r="M137" s="158"/>
      <c r="N137" s="157"/>
      <c r="O137" s="157"/>
      <c r="P137" s="157"/>
      <c r="Q137" s="157"/>
      <c r="R137" s="158"/>
      <c r="S137" s="158"/>
      <c r="T137" s="158"/>
      <c r="U137" s="158"/>
      <c r="V137" s="158"/>
      <c r="W137" s="158"/>
      <c r="X137" s="158"/>
      <c r="Y137" s="158"/>
      <c r="Z137" s="148"/>
      <c r="AA137" s="148"/>
      <c r="AB137" s="148"/>
      <c r="AC137" s="148"/>
      <c r="AD137" s="148"/>
      <c r="AE137" s="148"/>
      <c r="AF137" s="148"/>
      <c r="AG137" s="148" t="s">
        <v>203</v>
      </c>
      <c r="AH137" s="148">
        <v>5</v>
      </c>
      <c r="AI137" s="148"/>
      <c r="AJ137" s="148"/>
      <c r="AK137" s="148"/>
      <c r="AL137" s="148"/>
      <c r="AM137" s="148"/>
      <c r="AN137" s="148"/>
      <c r="AO137" s="148"/>
      <c r="AP137" s="148"/>
      <c r="AQ137" s="148"/>
      <c r="AR137" s="148"/>
      <c r="AS137" s="148"/>
      <c r="AT137" s="148"/>
      <c r="AU137" s="148"/>
      <c r="AV137" s="148"/>
      <c r="AW137" s="148"/>
      <c r="AX137" s="148"/>
      <c r="AY137" s="148"/>
      <c r="AZ137" s="148"/>
      <c r="BA137" s="148"/>
      <c r="BB137" s="148"/>
      <c r="BC137" s="148"/>
      <c r="BD137" s="148"/>
      <c r="BE137" s="148"/>
      <c r="BF137" s="148"/>
      <c r="BG137" s="148"/>
      <c r="BH137" s="148"/>
    </row>
    <row r="138" spans="1:60" outlineLevel="3" x14ac:dyDescent="0.2">
      <c r="A138" s="155"/>
      <c r="B138" s="156"/>
      <c r="C138" s="186" t="s">
        <v>719</v>
      </c>
      <c r="D138" s="159"/>
      <c r="E138" s="160">
        <v>3</v>
      </c>
      <c r="F138" s="158"/>
      <c r="G138" s="158"/>
      <c r="H138" s="158"/>
      <c r="I138" s="158"/>
      <c r="J138" s="158"/>
      <c r="K138" s="158"/>
      <c r="L138" s="158"/>
      <c r="M138" s="158"/>
      <c r="N138" s="157"/>
      <c r="O138" s="157"/>
      <c r="P138" s="157"/>
      <c r="Q138" s="157"/>
      <c r="R138" s="158"/>
      <c r="S138" s="158"/>
      <c r="T138" s="158"/>
      <c r="U138" s="158"/>
      <c r="V138" s="158"/>
      <c r="W138" s="158"/>
      <c r="X138" s="158"/>
      <c r="Y138" s="158"/>
      <c r="Z138" s="148"/>
      <c r="AA138" s="148"/>
      <c r="AB138" s="148"/>
      <c r="AC138" s="148"/>
      <c r="AD138" s="148"/>
      <c r="AE138" s="148"/>
      <c r="AF138" s="148"/>
      <c r="AG138" s="148" t="s">
        <v>203</v>
      </c>
      <c r="AH138" s="148">
        <v>5</v>
      </c>
      <c r="AI138" s="148"/>
      <c r="AJ138" s="148"/>
      <c r="AK138" s="148"/>
      <c r="AL138" s="148"/>
      <c r="AM138" s="148"/>
      <c r="AN138" s="148"/>
      <c r="AO138" s="148"/>
      <c r="AP138" s="148"/>
      <c r="AQ138" s="148"/>
      <c r="AR138" s="148"/>
      <c r="AS138" s="148"/>
      <c r="AT138" s="148"/>
      <c r="AU138" s="148"/>
      <c r="AV138" s="148"/>
      <c r="AW138" s="148"/>
      <c r="AX138" s="148"/>
      <c r="AY138" s="148"/>
      <c r="AZ138" s="148"/>
      <c r="BA138" s="148"/>
      <c r="BB138" s="148"/>
      <c r="BC138" s="148"/>
      <c r="BD138" s="148"/>
      <c r="BE138" s="148"/>
      <c r="BF138" s="148"/>
      <c r="BG138" s="148"/>
      <c r="BH138" s="148"/>
    </row>
    <row r="139" spans="1:60" outlineLevel="3" x14ac:dyDescent="0.2">
      <c r="A139" s="155"/>
      <c r="B139" s="156"/>
      <c r="C139" s="186" t="s">
        <v>734</v>
      </c>
      <c r="D139" s="159"/>
      <c r="E139" s="160">
        <v>183</v>
      </c>
      <c r="F139" s="158"/>
      <c r="G139" s="158"/>
      <c r="H139" s="158"/>
      <c r="I139" s="158"/>
      <c r="J139" s="158"/>
      <c r="K139" s="158"/>
      <c r="L139" s="158"/>
      <c r="M139" s="158"/>
      <c r="N139" s="157"/>
      <c r="O139" s="157"/>
      <c r="P139" s="157"/>
      <c r="Q139" s="157"/>
      <c r="R139" s="158"/>
      <c r="S139" s="158"/>
      <c r="T139" s="158"/>
      <c r="U139" s="158"/>
      <c r="V139" s="158"/>
      <c r="W139" s="158"/>
      <c r="X139" s="158"/>
      <c r="Y139" s="158"/>
      <c r="Z139" s="148"/>
      <c r="AA139" s="148"/>
      <c r="AB139" s="148"/>
      <c r="AC139" s="148"/>
      <c r="AD139" s="148"/>
      <c r="AE139" s="148"/>
      <c r="AF139" s="148"/>
      <c r="AG139" s="148" t="s">
        <v>203</v>
      </c>
      <c r="AH139" s="148">
        <v>0</v>
      </c>
      <c r="AI139" s="148"/>
      <c r="AJ139" s="148"/>
      <c r="AK139" s="148"/>
      <c r="AL139" s="148"/>
      <c r="AM139" s="148"/>
      <c r="AN139" s="148"/>
      <c r="AO139" s="148"/>
      <c r="AP139" s="148"/>
      <c r="AQ139" s="148"/>
      <c r="AR139" s="148"/>
      <c r="AS139" s="148"/>
      <c r="AT139" s="148"/>
      <c r="AU139" s="148"/>
      <c r="AV139" s="148"/>
      <c r="AW139" s="148"/>
      <c r="AX139" s="148"/>
      <c r="AY139" s="148"/>
      <c r="AZ139" s="148"/>
      <c r="BA139" s="148"/>
      <c r="BB139" s="148"/>
      <c r="BC139" s="148"/>
      <c r="BD139" s="148"/>
      <c r="BE139" s="148"/>
      <c r="BF139" s="148"/>
      <c r="BG139" s="148"/>
      <c r="BH139" s="148"/>
    </row>
    <row r="140" spans="1:60" outlineLevel="1" x14ac:dyDescent="0.2">
      <c r="A140" s="177">
        <v>39</v>
      </c>
      <c r="B140" s="178" t="s">
        <v>735</v>
      </c>
      <c r="C140" s="187" t="s">
        <v>736</v>
      </c>
      <c r="D140" s="179" t="s">
        <v>350</v>
      </c>
      <c r="E140" s="180">
        <v>10</v>
      </c>
      <c r="F140" s="181"/>
      <c r="G140" s="182">
        <f>ROUND(E140*F140,2)</f>
        <v>0</v>
      </c>
      <c r="H140" s="181"/>
      <c r="I140" s="182">
        <f>ROUND(E140*H140,2)</f>
        <v>0</v>
      </c>
      <c r="J140" s="181"/>
      <c r="K140" s="182">
        <f>ROUND(E140*J140,2)</f>
        <v>0</v>
      </c>
      <c r="L140" s="182">
        <v>21</v>
      </c>
      <c r="M140" s="182">
        <f>G140*(1+L140/100)</f>
        <v>0</v>
      </c>
      <c r="N140" s="180">
        <v>0</v>
      </c>
      <c r="O140" s="180">
        <f>ROUND(E140*N140,2)</f>
        <v>0</v>
      </c>
      <c r="P140" s="180">
        <v>0</v>
      </c>
      <c r="Q140" s="180">
        <f>ROUND(E140*P140,2)</f>
        <v>0</v>
      </c>
      <c r="R140" s="182"/>
      <c r="S140" s="182" t="s">
        <v>301</v>
      </c>
      <c r="T140" s="183" t="s">
        <v>302</v>
      </c>
      <c r="U140" s="158">
        <v>0</v>
      </c>
      <c r="V140" s="158">
        <f>ROUND(E140*U140,2)</f>
        <v>0</v>
      </c>
      <c r="W140" s="158"/>
      <c r="X140" s="158" t="s">
        <v>197</v>
      </c>
      <c r="Y140" s="158" t="s">
        <v>198</v>
      </c>
      <c r="Z140" s="148"/>
      <c r="AA140" s="148"/>
      <c r="AB140" s="148"/>
      <c r="AC140" s="148"/>
      <c r="AD140" s="148"/>
      <c r="AE140" s="148"/>
      <c r="AF140" s="148"/>
      <c r="AG140" s="148" t="s">
        <v>199</v>
      </c>
      <c r="AH140" s="148"/>
      <c r="AI140" s="148"/>
      <c r="AJ140" s="148"/>
      <c r="AK140" s="148"/>
      <c r="AL140" s="148"/>
      <c r="AM140" s="148"/>
      <c r="AN140" s="148"/>
      <c r="AO140" s="148"/>
      <c r="AP140" s="148"/>
      <c r="AQ140" s="148"/>
      <c r="AR140" s="148"/>
      <c r="AS140" s="148"/>
      <c r="AT140" s="148"/>
      <c r="AU140" s="148"/>
      <c r="AV140" s="148"/>
      <c r="AW140" s="148"/>
      <c r="AX140" s="148"/>
      <c r="AY140" s="148"/>
      <c r="AZ140" s="148"/>
      <c r="BA140" s="148"/>
      <c r="BB140" s="148"/>
      <c r="BC140" s="148"/>
      <c r="BD140" s="148"/>
      <c r="BE140" s="148"/>
      <c r="BF140" s="148"/>
      <c r="BG140" s="148"/>
      <c r="BH140" s="148"/>
    </row>
    <row r="141" spans="1:60" ht="22.5" outlineLevel="1" x14ac:dyDescent="0.2">
      <c r="A141" s="260">
        <v>40</v>
      </c>
      <c r="B141" s="261" t="s">
        <v>737</v>
      </c>
      <c r="C141" s="262" t="s">
        <v>738</v>
      </c>
      <c r="D141" s="171" t="s">
        <v>261</v>
      </c>
      <c r="E141" s="172">
        <v>352</v>
      </c>
      <c r="F141" s="173"/>
      <c r="G141" s="174">
        <f>ROUND(E141*F141,2)</f>
        <v>0</v>
      </c>
      <c r="H141" s="173"/>
      <c r="I141" s="174">
        <f>ROUND(E141*H141,2)</f>
        <v>0</v>
      </c>
      <c r="J141" s="173"/>
      <c r="K141" s="174">
        <f>ROUND(E141*J141,2)</f>
        <v>0</v>
      </c>
      <c r="L141" s="174">
        <v>21</v>
      </c>
      <c r="M141" s="174">
        <f>G141*(1+L141/100)</f>
        <v>0</v>
      </c>
      <c r="N141" s="172">
        <v>2.7999999999999998E-4</v>
      </c>
      <c r="O141" s="172">
        <f>ROUND(E141*N141,2)</f>
        <v>0.1</v>
      </c>
      <c r="P141" s="172">
        <v>0</v>
      </c>
      <c r="Q141" s="172">
        <f>ROUND(E141*P141,2)</f>
        <v>0</v>
      </c>
      <c r="R141" s="174" t="s">
        <v>317</v>
      </c>
      <c r="S141" s="174" t="s">
        <v>195</v>
      </c>
      <c r="T141" s="175" t="s">
        <v>195</v>
      </c>
      <c r="U141" s="158">
        <v>0</v>
      </c>
      <c r="V141" s="158">
        <f>ROUND(E141*U141,2)</f>
        <v>0</v>
      </c>
      <c r="W141" s="158"/>
      <c r="X141" s="158" t="s">
        <v>255</v>
      </c>
      <c r="Y141" s="158" t="s">
        <v>198</v>
      </c>
      <c r="Z141" s="148"/>
      <c r="AA141" s="148"/>
      <c r="AB141" s="148"/>
      <c r="AC141" s="148"/>
      <c r="AD141" s="148"/>
      <c r="AE141" s="148"/>
      <c r="AF141" s="148"/>
      <c r="AG141" s="148" t="s">
        <v>318</v>
      </c>
      <c r="AH141" s="148"/>
      <c r="AI141" s="148"/>
      <c r="AJ141" s="148"/>
      <c r="AK141" s="148"/>
      <c r="AL141" s="148"/>
      <c r="AM141" s="148"/>
      <c r="AN141" s="148"/>
      <c r="AO141" s="148"/>
      <c r="AP141" s="148"/>
      <c r="AQ141" s="148"/>
      <c r="AR141" s="148"/>
      <c r="AS141" s="148"/>
      <c r="AT141" s="148"/>
      <c r="AU141" s="148"/>
      <c r="AV141" s="148"/>
      <c r="AW141" s="148"/>
      <c r="AX141" s="148"/>
      <c r="AY141" s="148"/>
      <c r="AZ141" s="148"/>
      <c r="BA141" s="148"/>
      <c r="BB141" s="148"/>
      <c r="BC141" s="148"/>
      <c r="BD141" s="148"/>
      <c r="BE141" s="148"/>
      <c r="BF141" s="148"/>
      <c r="BG141" s="148"/>
      <c r="BH141" s="148"/>
    </row>
    <row r="142" spans="1:60" outlineLevel="2" x14ac:dyDescent="0.2">
      <c r="A142" s="155"/>
      <c r="B142" s="156"/>
      <c r="C142" s="249" t="s">
        <v>739</v>
      </c>
      <c r="D142" s="250"/>
      <c r="E142" s="250"/>
      <c r="F142" s="250"/>
      <c r="G142" s="250"/>
      <c r="H142" s="158"/>
      <c r="I142" s="158"/>
      <c r="J142" s="158"/>
      <c r="K142" s="158"/>
      <c r="L142" s="158"/>
      <c r="M142" s="158"/>
      <c r="N142" s="157"/>
      <c r="O142" s="157"/>
      <c r="P142" s="157"/>
      <c r="Q142" s="157"/>
      <c r="R142" s="158"/>
      <c r="S142" s="158"/>
      <c r="T142" s="158"/>
      <c r="U142" s="158"/>
      <c r="V142" s="158"/>
      <c r="W142" s="158"/>
      <c r="X142" s="158"/>
      <c r="Y142" s="158"/>
      <c r="Z142" s="148"/>
      <c r="AA142" s="148"/>
      <c r="AB142" s="148"/>
      <c r="AC142" s="148"/>
      <c r="AD142" s="148"/>
      <c r="AE142" s="148"/>
      <c r="AF142" s="148"/>
      <c r="AG142" s="148" t="s">
        <v>312</v>
      </c>
      <c r="AH142" s="148"/>
      <c r="AI142" s="148"/>
      <c r="AJ142" s="148"/>
      <c r="AK142" s="148"/>
      <c r="AL142" s="148"/>
      <c r="AM142" s="148"/>
      <c r="AN142" s="148"/>
      <c r="AO142" s="148"/>
      <c r="AP142" s="148"/>
      <c r="AQ142" s="148"/>
      <c r="AR142" s="148"/>
      <c r="AS142" s="148"/>
      <c r="AT142" s="148"/>
      <c r="AU142" s="148"/>
      <c r="AV142" s="148"/>
      <c r="AW142" s="148"/>
      <c r="AX142" s="148"/>
      <c r="AY142" s="148"/>
      <c r="AZ142" s="148"/>
      <c r="BA142" s="148"/>
      <c r="BB142" s="148"/>
      <c r="BC142" s="148"/>
      <c r="BD142" s="148"/>
      <c r="BE142" s="148"/>
      <c r="BF142" s="148"/>
      <c r="BG142" s="148"/>
      <c r="BH142" s="148"/>
    </row>
    <row r="143" spans="1:60" outlineLevel="3" x14ac:dyDescent="0.2">
      <c r="A143" s="155"/>
      <c r="B143" s="156"/>
      <c r="C143" s="251" t="s">
        <v>740</v>
      </c>
      <c r="D143" s="252"/>
      <c r="E143" s="252"/>
      <c r="F143" s="252"/>
      <c r="G143" s="252"/>
      <c r="H143" s="158"/>
      <c r="I143" s="158"/>
      <c r="J143" s="158"/>
      <c r="K143" s="158"/>
      <c r="L143" s="158"/>
      <c r="M143" s="158"/>
      <c r="N143" s="157"/>
      <c r="O143" s="157"/>
      <c r="P143" s="157"/>
      <c r="Q143" s="157"/>
      <c r="R143" s="158"/>
      <c r="S143" s="158"/>
      <c r="T143" s="158"/>
      <c r="U143" s="158"/>
      <c r="V143" s="158"/>
      <c r="W143" s="158"/>
      <c r="X143" s="158"/>
      <c r="Y143" s="158"/>
      <c r="Z143" s="148"/>
      <c r="AA143" s="148"/>
      <c r="AB143" s="148"/>
      <c r="AC143" s="148"/>
      <c r="AD143" s="148"/>
      <c r="AE143" s="148"/>
      <c r="AF143" s="148"/>
      <c r="AG143" s="148" t="s">
        <v>312</v>
      </c>
      <c r="AH143" s="148"/>
      <c r="AI143" s="148"/>
      <c r="AJ143" s="148"/>
      <c r="AK143" s="148"/>
      <c r="AL143" s="148"/>
      <c r="AM143" s="148"/>
      <c r="AN143" s="148"/>
      <c r="AO143" s="148"/>
      <c r="AP143" s="148"/>
      <c r="AQ143" s="148"/>
      <c r="AR143" s="148"/>
      <c r="AS143" s="148"/>
      <c r="AT143" s="148"/>
      <c r="AU143" s="148"/>
      <c r="AV143" s="148"/>
      <c r="AW143" s="148"/>
      <c r="AX143" s="148"/>
      <c r="AY143" s="148"/>
      <c r="AZ143" s="148"/>
      <c r="BA143" s="148"/>
      <c r="BB143" s="148"/>
      <c r="BC143" s="148"/>
      <c r="BD143" s="148"/>
      <c r="BE143" s="148"/>
      <c r="BF143" s="148"/>
      <c r="BG143" s="148"/>
      <c r="BH143" s="148"/>
    </row>
    <row r="144" spans="1:60" outlineLevel="2" x14ac:dyDescent="0.2">
      <c r="A144" s="155"/>
      <c r="B144" s="156"/>
      <c r="C144" s="186" t="s">
        <v>741</v>
      </c>
      <c r="D144" s="159"/>
      <c r="E144" s="160">
        <v>352</v>
      </c>
      <c r="F144" s="158"/>
      <c r="G144" s="158"/>
      <c r="H144" s="158"/>
      <c r="I144" s="158"/>
      <c r="J144" s="158"/>
      <c r="K144" s="158"/>
      <c r="L144" s="158"/>
      <c r="M144" s="158"/>
      <c r="N144" s="157"/>
      <c r="O144" s="157"/>
      <c r="P144" s="157"/>
      <c r="Q144" s="157"/>
      <c r="R144" s="158"/>
      <c r="S144" s="158"/>
      <c r="T144" s="158"/>
      <c r="U144" s="158"/>
      <c r="V144" s="158"/>
      <c r="W144" s="158"/>
      <c r="X144" s="158"/>
      <c r="Y144" s="158"/>
      <c r="Z144" s="148"/>
      <c r="AA144" s="148"/>
      <c r="AB144" s="148"/>
      <c r="AC144" s="148"/>
      <c r="AD144" s="148"/>
      <c r="AE144" s="148"/>
      <c r="AF144" s="148"/>
      <c r="AG144" s="148" t="s">
        <v>203</v>
      </c>
      <c r="AH144" s="148">
        <v>5</v>
      </c>
      <c r="AI144" s="148"/>
      <c r="AJ144" s="148"/>
      <c r="AK144" s="148"/>
      <c r="AL144" s="148"/>
      <c r="AM144" s="148"/>
      <c r="AN144" s="148"/>
      <c r="AO144" s="148"/>
      <c r="AP144" s="148"/>
      <c r="AQ144" s="148"/>
      <c r="AR144" s="148"/>
      <c r="AS144" s="148"/>
      <c r="AT144" s="148"/>
      <c r="AU144" s="148"/>
      <c r="AV144" s="148"/>
      <c r="AW144" s="148"/>
      <c r="AX144" s="148"/>
      <c r="AY144" s="148"/>
      <c r="AZ144" s="148"/>
      <c r="BA144" s="148"/>
      <c r="BB144" s="148"/>
      <c r="BC144" s="148"/>
      <c r="BD144" s="148"/>
      <c r="BE144" s="148"/>
      <c r="BF144" s="148"/>
      <c r="BG144" s="148"/>
      <c r="BH144" s="148"/>
    </row>
    <row r="145" spans="1:60" ht="22.5" outlineLevel="1" x14ac:dyDescent="0.2">
      <c r="A145" s="260">
        <v>41</v>
      </c>
      <c r="B145" s="261" t="s">
        <v>742</v>
      </c>
      <c r="C145" s="262" t="s">
        <v>743</v>
      </c>
      <c r="D145" s="171" t="s">
        <v>261</v>
      </c>
      <c r="E145" s="172">
        <v>3.3</v>
      </c>
      <c r="F145" s="173"/>
      <c r="G145" s="174">
        <f>ROUND(E145*F145,2)</f>
        <v>0</v>
      </c>
      <c r="H145" s="173"/>
      <c r="I145" s="174">
        <f>ROUND(E145*H145,2)</f>
        <v>0</v>
      </c>
      <c r="J145" s="173"/>
      <c r="K145" s="174">
        <f>ROUND(E145*J145,2)</f>
        <v>0</v>
      </c>
      <c r="L145" s="174">
        <v>21</v>
      </c>
      <c r="M145" s="174">
        <f>G145*(1+L145/100)</f>
        <v>0</v>
      </c>
      <c r="N145" s="172">
        <v>6.7000000000000002E-4</v>
      </c>
      <c r="O145" s="172">
        <f>ROUND(E145*N145,2)</f>
        <v>0</v>
      </c>
      <c r="P145" s="172">
        <v>0</v>
      </c>
      <c r="Q145" s="172">
        <f>ROUND(E145*P145,2)</f>
        <v>0</v>
      </c>
      <c r="R145" s="174" t="s">
        <v>317</v>
      </c>
      <c r="S145" s="174" t="s">
        <v>195</v>
      </c>
      <c r="T145" s="175" t="s">
        <v>195</v>
      </c>
      <c r="U145" s="158">
        <v>0</v>
      </c>
      <c r="V145" s="158">
        <f>ROUND(E145*U145,2)</f>
        <v>0</v>
      </c>
      <c r="W145" s="158"/>
      <c r="X145" s="158" t="s">
        <v>255</v>
      </c>
      <c r="Y145" s="158" t="s">
        <v>198</v>
      </c>
      <c r="Z145" s="148"/>
      <c r="AA145" s="148"/>
      <c r="AB145" s="148"/>
      <c r="AC145" s="148"/>
      <c r="AD145" s="148"/>
      <c r="AE145" s="148"/>
      <c r="AF145" s="148"/>
      <c r="AG145" s="148" t="s">
        <v>318</v>
      </c>
      <c r="AH145" s="148"/>
      <c r="AI145" s="148"/>
      <c r="AJ145" s="148"/>
      <c r="AK145" s="148"/>
      <c r="AL145" s="148"/>
      <c r="AM145" s="148"/>
      <c r="AN145" s="148"/>
      <c r="AO145" s="148"/>
      <c r="AP145" s="148"/>
      <c r="AQ145" s="148"/>
      <c r="AR145" s="148"/>
      <c r="AS145" s="148"/>
      <c r="AT145" s="148"/>
      <c r="AU145" s="148"/>
      <c r="AV145" s="148"/>
      <c r="AW145" s="148"/>
      <c r="AX145" s="148"/>
      <c r="AY145" s="148"/>
      <c r="AZ145" s="148"/>
      <c r="BA145" s="148"/>
      <c r="BB145" s="148"/>
      <c r="BC145" s="148"/>
      <c r="BD145" s="148"/>
      <c r="BE145" s="148"/>
      <c r="BF145" s="148"/>
      <c r="BG145" s="148"/>
      <c r="BH145" s="148"/>
    </row>
    <row r="146" spans="1:60" outlineLevel="2" x14ac:dyDescent="0.2">
      <c r="A146" s="155"/>
      <c r="B146" s="156"/>
      <c r="C146" s="249" t="s">
        <v>739</v>
      </c>
      <c r="D146" s="250"/>
      <c r="E146" s="250"/>
      <c r="F146" s="250"/>
      <c r="G146" s="250"/>
      <c r="H146" s="158"/>
      <c r="I146" s="158"/>
      <c r="J146" s="158"/>
      <c r="K146" s="158"/>
      <c r="L146" s="158"/>
      <c r="M146" s="158"/>
      <c r="N146" s="157"/>
      <c r="O146" s="157"/>
      <c r="P146" s="157"/>
      <c r="Q146" s="157"/>
      <c r="R146" s="158"/>
      <c r="S146" s="158"/>
      <c r="T146" s="158"/>
      <c r="U146" s="158"/>
      <c r="V146" s="158"/>
      <c r="W146" s="158"/>
      <c r="X146" s="158"/>
      <c r="Y146" s="158"/>
      <c r="Z146" s="148"/>
      <c r="AA146" s="148"/>
      <c r="AB146" s="148"/>
      <c r="AC146" s="148"/>
      <c r="AD146" s="148"/>
      <c r="AE146" s="148"/>
      <c r="AF146" s="148"/>
      <c r="AG146" s="148" t="s">
        <v>312</v>
      </c>
      <c r="AH146" s="148"/>
      <c r="AI146" s="148"/>
      <c r="AJ146" s="148"/>
      <c r="AK146" s="148"/>
      <c r="AL146" s="148"/>
      <c r="AM146" s="148"/>
      <c r="AN146" s="148"/>
      <c r="AO146" s="148"/>
      <c r="AP146" s="148"/>
      <c r="AQ146" s="148"/>
      <c r="AR146" s="148"/>
      <c r="AS146" s="148"/>
      <c r="AT146" s="148"/>
      <c r="AU146" s="148"/>
      <c r="AV146" s="148"/>
      <c r="AW146" s="148"/>
      <c r="AX146" s="148"/>
      <c r="AY146" s="148"/>
      <c r="AZ146" s="148"/>
      <c r="BA146" s="148"/>
      <c r="BB146" s="148"/>
      <c r="BC146" s="148"/>
      <c r="BD146" s="148"/>
      <c r="BE146" s="148"/>
      <c r="BF146" s="148"/>
      <c r="BG146" s="148"/>
      <c r="BH146" s="148"/>
    </row>
    <row r="147" spans="1:60" outlineLevel="2" x14ac:dyDescent="0.2">
      <c r="A147" s="155"/>
      <c r="B147" s="156"/>
      <c r="C147" s="186" t="s">
        <v>744</v>
      </c>
      <c r="D147" s="159"/>
      <c r="E147" s="160">
        <v>3.3</v>
      </c>
      <c r="F147" s="158"/>
      <c r="G147" s="158"/>
      <c r="H147" s="158"/>
      <c r="I147" s="158"/>
      <c r="J147" s="158"/>
      <c r="K147" s="158"/>
      <c r="L147" s="158"/>
      <c r="M147" s="158"/>
      <c r="N147" s="157"/>
      <c r="O147" s="157"/>
      <c r="P147" s="157"/>
      <c r="Q147" s="157"/>
      <c r="R147" s="158"/>
      <c r="S147" s="158"/>
      <c r="T147" s="158"/>
      <c r="U147" s="158"/>
      <c r="V147" s="158"/>
      <c r="W147" s="158"/>
      <c r="X147" s="158"/>
      <c r="Y147" s="158"/>
      <c r="Z147" s="148"/>
      <c r="AA147" s="148"/>
      <c r="AB147" s="148"/>
      <c r="AC147" s="148"/>
      <c r="AD147" s="148"/>
      <c r="AE147" s="148"/>
      <c r="AF147" s="148"/>
      <c r="AG147" s="148" t="s">
        <v>203</v>
      </c>
      <c r="AH147" s="148">
        <v>5</v>
      </c>
      <c r="AI147" s="148"/>
      <c r="AJ147" s="148"/>
      <c r="AK147" s="148"/>
      <c r="AL147" s="148"/>
      <c r="AM147" s="148"/>
      <c r="AN147" s="148"/>
      <c r="AO147" s="148"/>
      <c r="AP147" s="148"/>
      <c r="AQ147" s="148"/>
      <c r="AR147" s="148"/>
      <c r="AS147" s="148"/>
      <c r="AT147" s="148"/>
      <c r="AU147" s="148"/>
      <c r="AV147" s="148"/>
      <c r="AW147" s="148"/>
      <c r="AX147" s="148"/>
      <c r="AY147" s="148"/>
      <c r="AZ147" s="148"/>
      <c r="BA147" s="148"/>
      <c r="BB147" s="148"/>
      <c r="BC147" s="148"/>
      <c r="BD147" s="148"/>
      <c r="BE147" s="148"/>
      <c r="BF147" s="148"/>
      <c r="BG147" s="148"/>
      <c r="BH147" s="148"/>
    </row>
    <row r="148" spans="1:60" outlineLevel="1" x14ac:dyDescent="0.2">
      <c r="A148" s="169">
        <v>42</v>
      </c>
      <c r="B148" s="170" t="s">
        <v>745</v>
      </c>
      <c r="C148" s="185" t="s">
        <v>746</v>
      </c>
      <c r="D148" s="171" t="s">
        <v>350</v>
      </c>
      <c r="E148" s="172">
        <v>51</v>
      </c>
      <c r="F148" s="173"/>
      <c r="G148" s="174">
        <f>ROUND(E148*F148,2)</f>
        <v>0</v>
      </c>
      <c r="H148" s="173"/>
      <c r="I148" s="174">
        <f>ROUND(E148*H148,2)</f>
        <v>0</v>
      </c>
      <c r="J148" s="173"/>
      <c r="K148" s="174">
        <f>ROUND(E148*J148,2)</f>
        <v>0</v>
      </c>
      <c r="L148" s="174">
        <v>21</v>
      </c>
      <c r="M148" s="174">
        <f>G148*(1+L148/100)</f>
        <v>0</v>
      </c>
      <c r="N148" s="172">
        <v>0</v>
      </c>
      <c r="O148" s="172">
        <f>ROUND(E148*N148,2)</f>
        <v>0</v>
      </c>
      <c r="P148" s="172">
        <v>0</v>
      </c>
      <c r="Q148" s="172">
        <f>ROUND(E148*P148,2)</f>
        <v>0</v>
      </c>
      <c r="R148" s="174"/>
      <c r="S148" s="174" t="s">
        <v>301</v>
      </c>
      <c r="T148" s="175" t="s">
        <v>302</v>
      </c>
      <c r="U148" s="158">
        <v>0</v>
      </c>
      <c r="V148" s="158">
        <f>ROUND(E148*U148,2)</f>
        <v>0</v>
      </c>
      <c r="W148" s="158"/>
      <c r="X148" s="158" t="s">
        <v>255</v>
      </c>
      <c r="Y148" s="158" t="s">
        <v>198</v>
      </c>
      <c r="Z148" s="148"/>
      <c r="AA148" s="148"/>
      <c r="AB148" s="148"/>
      <c r="AC148" s="148"/>
      <c r="AD148" s="148"/>
      <c r="AE148" s="148"/>
      <c r="AF148" s="148"/>
      <c r="AG148" s="148" t="s">
        <v>318</v>
      </c>
      <c r="AH148" s="148"/>
      <c r="AI148" s="148"/>
      <c r="AJ148" s="148"/>
      <c r="AK148" s="148"/>
      <c r="AL148" s="148"/>
      <c r="AM148" s="148"/>
      <c r="AN148" s="148"/>
      <c r="AO148" s="148"/>
      <c r="AP148" s="148"/>
      <c r="AQ148" s="148"/>
      <c r="AR148" s="148"/>
      <c r="AS148" s="148"/>
      <c r="AT148" s="148"/>
      <c r="AU148" s="148"/>
      <c r="AV148" s="148"/>
      <c r="AW148" s="148"/>
      <c r="AX148" s="148"/>
      <c r="AY148" s="148"/>
      <c r="AZ148" s="148"/>
      <c r="BA148" s="148"/>
      <c r="BB148" s="148"/>
      <c r="BC148" s="148"/>
      <c r="BD148" s="148"/>
      <c r="BE148" s="148"/>
      <c r="BF148" s="148"/>
      <c r="BG148" s="148"/>
      <c r="BH148" s="148"/>
    </row>
    <row r="149" spans="1:60" outlineLevel="2" x14ac:dyDescent="0.2">
      <c r="A149" s="155"/>
      <c r="B149" s="156"/>
      <c r="C149" s="186" t="s">
        <v>747</v>
      </c>
      <c r="D149" s="159"/>
      <c r="E149" s="160">
        <v>51</v>
      </c>
      <c r="F149" s="158"/>
      <c r="G149" s="158"/>
      <c r="H149" s="158"/>
      <c r="I149" s="158"/>
      <c r="J149" s="158"/>
      <c r="K149" s="158"/>
      <c r="L149" s="158"/>
      <c r="M149" s="158"/>
      <c r="N149" s="157"/>
      <c r="O149" s="157"/>
      <c r="P149" s="157"/>
      <c r="Q149" s="157"/>
      <c r="R149" s="158"/>
      <c r="S149" s="158"/>
      <c r="T149" s="158"/>
      <c r="U149" s="158"/>
      <c r="V149" s="158"/>
      <c r="W149" s="158"/>
      <c r="X149" s="158"/>
      <c r="Y149" s="158"/>
      <c r="Z149" s="148"/>
      <c r="AA149" s="148"/>
      <c r="AB149" s="148"/>
      <c r="AC149" s="148"/>
      <c r="AD149" s="148"/>
      <c r="AE149" s="148"/>
      <c r="AF149" s="148"/>
      <c r="AG149" s="148" t="s">
        <v>203</v>
      </c>
      <c r="AH149" s="148">
        <v>5</v>
      </c>
      <c r="AI149" s="148"/>
      <c r="AJ149" s="148"/>
      <c r="AK149" s="148"/>
      <c r="AL149" s="148"/>
      <c r="AM149" s="148"/>
      <c r="AN149" s="148"/>
      <c r="AO149" s="148"/>
      <c r="AP149" s="148"/>
      <c r="AQ149" s="148"/>
      <c r="AR149" s="148"/>
      <c r="AS149" s="148"/>
      <c r="AT149" s="148"/>
      <c r="AU149" s="148"/>
      <c r="AV149" s="148"/>
      <c r="AW149" s="148"/>
      <c r="AX149" s="148"/>
      <c r="AY149" s="148"/>
      <c r="AZ149" s="148"/>
      <c r="BA149" s="148"/>
      <c r="BB149" s="148"/>
      <c r="BC149" s="148"/>
      <c r="BD149" s="148"/>
      <c r="BE149" s="148"/>
      <c r="BF149" s="148"/>
      <c r="BG149" s="148"/>
      <c r="BH149" s="148"/>
    </row>
    <row r="150" spans="1:60" x14ac:dyDescent="0.2">
      <c r="A150" s="162" t="s">
        <v>189</v>
      </c>
      <c r="B150" s="163" t="s">
        <v>134</v>
      </c>
      <c r="C150" s="184" t="s">
        <v>135</v>
      </c>
      <c r="D150" s="164"/>
      <c r="E150" s="165"/>
      <c r="F150" s="166"/>
      <c r="G150" s="166">
        <f>SUMIF(AG151:AG156,"&lt;&gt;NOR",G151:G156)</f>
        <v>0</v>
      </c>
      <c r="H150" s="166"/>
      <c r="I150" s="166">
        <f>SUM(I151:I156)</f>
        <v>0</v>
      </c>
      <c r="J150" s="166"/>
      <c r="K150" s="166">
        <f>SUM(K151:K156)</f>
        <v>0</v>
      </c>
      <c r="L150" s="166"/>
      <c r="M150" s="166">
        <f>SUM(M151:M156)</f>
        <v>0</v>
      </c>
      <c r="N150" s="165"/>
      <c r="O150" s="165">
        <f>SUM(O151:O156)</f>
        <v>1</v>
      </c>
      <c r="P150" s="165"/>
      <c r="Q150" s="165">
        <f>SUM(Q151:Q156)</f>
        <v>0</v>
      </c>
      <c r="R150" s="166"/>
      <c r="S150" s="166"/>
      <c r="T150" s="167"/>
      <c r="U150" s="161"/>
      <c r="V150" s="161">
        <f>SUM(V151:V156)</f>
        <v>56.97</v>
      </c>
      <c r="W150" s="161"/>
      <c r="X150" s="161"/>
      <c r="Y150" s="161"/>
      <c r="AG150" t="s">
        <v>190</v>
      </c>
    </row>
    <row r="151" spans="1:60" outlineLevel="1" x14ac:dyDescent="0.2">
      <c r="A151" s="169">
        <v>43</v>
      </c>
      <c r="B151" s="170" t="s">
        <v>748</v>
      </c>
      <c r="C151" s="185" t="s">
        <v>749</v>
      </c>
      <c r="D151" s="171" t="s">
        <v>261</v>
      </c>
      <c r="E151" s="172">
        <v>232.56</v>
      </c>
      <c r="F151" s="173"/>
      <c r="G151" s="174">
        <f>ROUND(E151*F151,2)</f>
        <v>0</v>
      </c>
      <c r="H151" s="173"/>
      <c r="I151" s="174">
        <f>ROUND(E151*H151,2)</f>
        <v>0</v>
      </c>
      <c r="J151" s="173"/>
      <c r="K151" s="174">
        <f>ROUND(E151*J151,2)</f>
        <v>0</v>
      </c>
      <c r="L151" s="174">
        <v>21</v>
      </c>
      <c r="M151" s="174">
        <f>G151*(1+L151/100)</f>
        <v>0</v>
      </c>
      <c r="N151" s="172">
        <v>4.3E-3</v>
      </c>
      <c r="O151" s="172">
        <f>ROUND(E151*N151,2)</f>
        <v>1</v>
      </c>
      <c r="P151" s="172">
        <v>0</v>
      </c>
      <c r="Q151" s="172">
        <f>ROUND(E151*P151,2)</f>
        <v>0</v>
      </c>
      <c r="R151" s="174" t="s">
        <v>279</v>
      </c>
      <c r="S151" s="174" t="s">
        <v>195</v>
      </c>
      <c r="T151" s="175" t="s">
        <v>195</v>
      </c>
      <c r="U151" s="158">
        <v>0.20799999999999999</v>
      </c>
      <c r="V151" s="158">
        <f>ROUND(E151*U151,2)</f>
        <v>48.37</v>
      </c>
      <c r="W151" s="158"/>
      <c r="X151" s="158" t="s">
        <v>197</v>
      </c>
      <c r="Y151" s="158" t="s">
        <v>198</v>
      </c>
      <c r="Z151" s="148"/>
      <c r="AA151" s="148"/>
      <c r="AB151" s="148"/>
      <c r="AC151" s="148"/>
      <c r="AD151" s="148"/>
      <c r="AE151" s="148"/>
      <c r="AF151" s="148"/>
      <c r="AG151" s="148" t="s">
        <v>199</v>
      </c>
      <c r="AH151" s="148"/>
      <c r="AI151" s="148"/>
      <c r="AJ151" s="148"/>
      <c r="AK151" s="148"/>
      <c r="AL151" s="148"/>
      <c r="AM151" s="148"/>
      <c r="AN151" s="148"/>
      <c r="AO151" s="148"/>
      <c r="AP151" s="148"/>
      <c r="AQ151" s="148"/>
      <c r="AR151" s="148"/>
      <c r="AS151" s="148"/>
      <c r="AT151" s="148"/>
      <c r="AU151" s="148"/>
      <c r="AV151" s="148"/>
      <c r="AW151" s="148"/>
      <c r="AX151" s="148"/>
      <c r="AY151" s="148"/>
      <c r="AZ151" s="148"/>
      <c r="BA151" s="148"/>
      <c r="BB151" s="148"/>
      <c r="BC151" s="148"/>
      <c r="BD151" s="148"/>
      <c r="BE151" s="148"/>
      <c r="BF151" s="148"/>
      <c r="BG151" s="148"/>
      <c r="BH151" s="148"/>
    </row>
    <row r="152" spans="1:60" outlineLevel="2" x14ac:dyDescent="0.2">
      <c r="A152" s="155"/>
      <c r="B152" s="156"/>
      <c r="C152" s="247" t="s">
        <v>750</v>
      </c>
      <c r="D152" s="248"/>
      <c r="E152" s="248"/>
      <c r="F152" s="248"/>
      <c r="G152" s="248"/>
      <c r="H152" s="158"/>
      <c r="I152" s="158"/>
      <c r="J152" s="158"/>
      <c r="K152" s="158"/>
      <c r="L152" s="158"/>
      <c r="M152" s="158"/>
      <c r="N152" s="157"/>
      <c r="O152" s="157"/>
      <c r="P152" s="157"/>
      <c r="Q152" s="157"/>
      <c r="R152" s="158"/>
      <c r="S152" s="158"/>
      <c r="T152" s="158"/>
      <c r="U152" s="158"/>
      <c r="V152" s="158"/>
      <c r="W152" s="158"/>
      <c r="X152" s="158"/>
      <c r="Y152" s="158"/>
      <c r="Z152" s="148"/>
      <c r="AA152" s="148"/>
      <c r="AB152" s="148"/>
      <c r="AC152" s="148"/>
      <c r="AD152" s="148"/>
      <c r="AE152" s="148"/>
      <c r="AF152" s="148"/>
      <c r="AG152" s="148" t="s">
        <v>201</v>
      </c>
      <c r="AH152" s="148"/>
      <c r="AI152" s="148"/>
      <c r="AJ152" s="148"/>
      <c r="AK152" s="148"/>
      <c r="AL152" s="148"/>
      <c r="AM152" s="148"/>
      <c r="AN152" s="148"/>
      <c r="AO152" s="148"/>
      <c r="AP152" s="148"/>
      <c r="AQ152" s="148"/>
      <c r="AR152" s="148"/>
      <c r="AS152" s="148"/>
      <c r="AT152" s="148"/>
      <c r="AU152" s="148"/>
      <c r="AV152" s="148"/>
      <c r="AW152" s="148"/>
      <c r="AX152" s="148"/>
      <c r="AY152" s="148"/>
      <c r="AZ152" s="148"/>
      <c r="BA152" s="148"/>
      <c r="BB152" s="148"/>
      <c r="BC152" s="148"/>
      <c r="BD152" s="148"/>
      <c r="BE152" s="148"/>
      <c r="BF152" s="148"/>
      <c r="BG152" s="148"/>
      <c r="BH152" s="148"/>
    </row>
    <row r="153" spans="1:60" outlineLevel="2" x14ac:dyDescent="0.2">
      <c r="A153" s="155"/>
      <c r="B153" s="156"/>
      <c r="C153" s="186" t="s">
        <v>751</v>
      </c>
      <c r="D153" s="159"/>
      <c r="E153" s="160">
        <v>232.56</v>
      </c>
      <c r="F153" s="158"/>
      <c r="G153" s="158"/>
      <c r="H153" s="158"/>
      <c r="I153" s="158"/>
      <c r="J153" s="158"/>
      <c r="K153" s="158"/>
      <c r="L153" s="158"/>
      <c r="M153" s="158"/>
      <c r="N153" s="157"/>
      <c r="O153" s="157"/>
      <c r="P153" s="157"/>
      <c r="Q153" s="157"/>
      <c r="R153" s="158"/>
      <c r="S153" s="158"/>
      <c r="T153" s="158"/>
      <c r="U153" s="158"/>
      <c r="V153" s="158"/>
      <c r="W153" s="158"/>
      <c r="X153" s="158"/>
      <c r="Y153" s="158"/>
      <c r="Z153" s="148"/>
      <c r="AA153" s="148"/>
      <c r="AB153" s="148"/>
      <c r="AC153" s="148"/>
      <c r="AD153" s="148"/>
      <c r="AE153" s="148"/>
      <c r="AF153" s="148"/>
      <c r="AG153" s="148" t="s">
        <v>203</v>
      </c>
      <c r="AH153" s="148">
        <v>5</v>
      </c>
      <c r="AI153" s="148"/>
      <c r="AJ153" s="148"/>
      <c r="AK153" s="148"/>
      <c r="AL153" s="148"/>
      <c r="AM153" s="148"/>
      <c r="AN153" s="148"/>
      <c r="AO153" s="148"/>
      <c r="AP153" s="148"/>
      <c r="AQ153" s="148"/>
      <c r="AR153" s="148"/>
      <c r="AS153" s="148"/>
      <c r="AT153" s="148"/>
      <c r="AU153" s="148"/>
      <c r="AV153" s="148"/>
      <c r="AW153" s="148"/>
      <c r="AX153" s="148"/>
      <c r="AY153" s="148"/>
      <c r="AZ153" s="148"/>
      <c r="BA153" s="148"/>
      <c r="BB153" s="148"/>
      <c r="BC153" s="148"/>
      <c r="BD153" s="148"/>
      <c r="BE153" s="148"/>
      <c r="BF153" s="148"/>
      <c r="BG153" s="148"/>
      <c r="BH153" s="148"/>
    </row>
    <row r="154" spans="1:60" outlineLevel="1" x14ac:dyDescent="0.2">
      <c r="A154" s="169">
        <v>44</v>
      </c>
      <c r="B154" s="170" t="s">
        <v>379</v>
      </c>
      <c r="C154" s="185" t="s">
        <v>380</v>
      </c>
      <c r="D154" s="171" t="s">
        <v>261</v>
      </c>
      <c r="E154" s="172">
        <v>232.56</v>
      </c>
      <c r="F154" s="173"/>
      <c r="G154" s="174">
        <f>ROUND(E154*F154,2)</f>
        <v>0</v>
      </c>
      <c r="H154" s="173"/>
      <c r="I154" s="174">
        <f>ROUND(E154*H154,2)</f>
        <v>0</v>
      </c>
      <c r="J154" s="173"/>
      <c r="K154" s="174">
        <f>ROUND(E154*J154,2)</f>
        <v>0</v>
      </c>
      <c r="L154" s="174">
        <v>21</v>
      </c>
      <c r="M154" s="174">
        <f>G154*(1+L154/100)</f>
        <v>0</v>
      </c>
      <c r="N154" s="172">
        <v>0</v>
      </c>
      <c r="O154" s="172">
        <f>ROUND(E154*N154,2)</f>
        <v>0</v>
      </c>
      <c r="P154" s="172">
        <v>0</v>
      </c>
      <c r="Q154" s="172">
        <f>ROUND(E154*P154,2)</f>
        <v>0</v>
      </c>
      <c r="R154" s="174" t="s">
        <v>279</v>
      </c>
      <c r="S154" s="174" t="s">
        <v>195</v>
      </c>
      <c r="T154" s="175" t="s">
        <v>195</v>
      </c>
      <c r="U154" s="158">
        <v>3.6999999999999998E-2</v>
      </c>
      <c r="V154" s="158">
        <f>ROUND(E154*U154,2)</f>
        <v>8.6</v>
      </c>
      <c r="W154" s="158"/>
      <c r="X154" s="158" t="s">
        <v>197</v>
      </c>
      <c r="Y154" s="158" t="s">
        <v>198</v>
      </c>
      <c r="Z154" s="148"/>
      <c r="AA154" s="148"/>
      <c r="AB154" s="148"/>
      <c r="AC154" s="148"/>
      <c r="AD154" s="148"/>
      <c r="AE154" s="148"/>
      <c r="AF154" s="148"/>
      <c r="AG154" s="148" t="s">
        <v>199</v>
      </c>
      <c r="AH154" s="148"/>
      <c r="AI154" s="148"/>
      <c r="AJ154" s="148"/>
      <c r="AK154" s="148"/>
      <c r="AL154" s="148"/>
      <c r="AM154" s="148"/>
      <c r="AN154" s="148"/>
      <c r="AO154" s="148"/>
      <c r="AP154" s="148"/>
      <c r="AQ154" s="148"/>
      <c r="AR154" s="148"/>
      <c r="AS154" s="148"/>
      <c r="AT154" s="148"/>
      <c r="AU154" s="148"/>
      <c r="AV154" s="148"/>
      <c r="AW154" s="148"/>
      <c r="AX154" s="148"/>
      <c r="AY154" s="148"/>
      <c r="AZ154" s="148"/>
      <c r="BA154" s="148"/>
      <c r="BB154" s="148"/>
      <c r="BC154" s="148"/>
      <c r="BD154" s="148"/>
      <c r="BE154" s="148"/>
      <c r="BF154" s="148"/>
      <c r="BG154" s="148"/>
      <c r="BH154" s="148"/>
    </row>
    <row r="155" spans="1:60" outlineLevel="2" x14ac:dyDescent="0.2">
      <c r="A155" s="155"/>
      <c r="B155" s="156"/>
      <c r="C155" s="247" t="s">
        <v>381</v>
      </c>
      <c r="D155" s="248"/>
      <c r="E155" s="248"/>
      <c r="F155" s="248"/>
      <c r="G155" s="248"/>
      <c r="H155" s="158"/>
      <c r="I155" s="158"/>
      <c r="J155" s="158"/>
      <c r="K155" s="158"/>
      <c r="L155" s="158"/>
      <c r="M155" s="158"/>
      <c r="N155" s="157"/>
      <c r="O155" s="157"/>
      <c r="P155" s="157"/>
      <c r="Q155" s="157"/>
      <c r="R155" s="158"/>
      <c r="S155" s="158"/>
      <c r="T155" s="158"/>
      <c r="U155" s="158"/>
      <c r="V155" s="158"/>
      <c r="W155" s="158"/>
      <c r="X155" s="158"/>
      <c r="Y155" s="158"/>
      <c r="Z155" s="148"/>
      <c r="AA155" s="148"/>
      <c r="AB155" s="148"/>
      <c r="AC155" s="148"/>
      <c r="AD155" s="148"/>
      <c r="AE155" s="148"/>
      <c r="AF155" s="148"/>
      <c r="AG155" s="148" t="s">
        <v>201</v>
      </c>
      <c r="AH155" s="148"/>
      <c r="AI155" s="148"/>
      <c r="AJ155" s="148"/>
      <c r="AK155" s="148"/>
      <c r="AL155" s="148"/>
      <c r="AM155" s="148"/>
      <c r="AN155" s="148"/>
      <c r="AO155" s="148"/>
      <c r="AP155" s="148"/>
      <c r="AQ155" s="148"/>
      <c r="AR155" s="148"/>
      <c r="AS155" s="148"/>
      <c r="AT155" s="148"/>
      <c r="AU155" s="148"/>
      <c r="AV155" s="148"/>
      <c r="AW155" s="148"/>
      <c r="AX155" s="148"/>
      <c r="AY155" s="148"/>
      <c r="AZ155" s="148"/>
      <c r="BA155" s="148"/>
      <c r="BB155" s="148"/>
      <c r="BC155" s="148"/>
      <c r="BD155" s="148"/>
      <c r="BE155" s="148"/>
      <c r="BF155" s="148"/>
      <c r="BG155" s="148"/>
      <c r="BH155" s="148"/>
    </row>
    <row r="156" spans="1:60" outlineLevel="2" x14ac:dyDescent="0.2">
      <c r="A156" s="155"/>
      <c r="B156" s="156"/>
      <c r="C156" s="186" t="s">
        <v>752</v>
      </c>
      <c r="D156" s="159"/>
      <c r="E156" s="160">
        <v>232.56</v>
      </c>
      <c r="F156" s="158"/>
      <c r="G156" s="158"/>
      <c r="H156" s="158"/>
      <c r="I156" s="158"/>
      <c r="J156" s="158"/>
      <c r="K156" s="158"/>
      <c r="L156" s="158"/>
      <c r="M156" s="158"/>
      <c r="N156" s="157"/>
      <c r="O156" s="157"/>
      <c r="P156" s="157"/>
      <c r="Q156" s="157"/>
      <c r="R156" s="158"/>
      <c r="S156" s="158"/>
      <c r="T156" s="158"/>
      <c r="U156" s="158"/>
      <c r="V156" s="158"/>
      <c r="W156" s="158"/>
      <c r="X156" s="158"/>
      <c r="Y156" s="158"/>
      <c r="Z156" s="148"/>
      <c r="AA156" s="148"/>
      <c r="AB156" s="148"/>
      <c r="AC156" s="148"/>
      <c r="AD156" s="148"/>
      <c r="AE156" s="148"/>
      <c r="AF156" s="148"/>
      <c r="AG156" s="148" t="s">
        <v>203</v>
      </c>
      <c r="AH156" s="148">
        <v>5</v>
      </c>
      <c r="AI156" s="148"/>
      <c r="AJ156" s="148"/>
      <c r="AK156" s="148"/>
      <c r="AL156" s="148"/>
      <c r="AM156" s="148"/>
      <c r="AN156" s="148"/>
      <c r="AO156" s="148"/>
      <c r="AP156" s="148"/>
      <c r="AQ156" s="148"/>
      <c r="AR156" s="148"/>
      <c r="AS156" s="148"/>
      <c r="AT156" s="148"/>
      <c r="AU156" s="148"/>
      <c r="AV156" s="148"/>
      <c r="AW156" s="148"/>
      <c r="AX156" s="148"/>
      <c r="AY156" s="148"/>
      <c r="AZ156" s="148"/>
      <c r="BA156" s="148"/>
      <c r="BB156" s="148"/>
      <c r="BC156" s="148"/>
      <c r="BD156" s="148"/>
      <c r="BE156" s="148"/>
      <c r="BF156" s="148"/>
      <c r="BG156" s="148"/>
      <c r="BH156" s="148"/>
    </row>
    <row r="157" spans="1:60" x14ac:dyDescent="0.2">
      <c r="A157" s="162" t="s">
        <v>189</v>
      </c>
      <c r="B157" s="163" t="s">
        <v>136</v>
      </c>
      <c r="C157" s="184" t="s">
        <v>137</v>
      </c>
      <c r="D157" s="164"/>
      <c r="E157" s="165"/>
      <c r="F157" s="166"/>
      <c r="G157" s="166">
        <f>SUMIF(AG158:AG160,"&lt;&gt;NOR",G158:G160)</f>
        <v>0</v>
      </c>
      <c r="H157" s="166"/>
      <c r="I157" s="166">
        <f>SUM(I158:I160)</f>
        <v>0</v>
      </c>
      <c r="J157" s="166"/>
      <c r="K157" s="166">
        <f>SUM(K158:K160)</f>
        <v>0</v>
      </c>
      <c r="L157" s="166"/>
      <c r="M157" s="166">
        <f>SUM(M158:M160)</f>
        <v>0</v>
      </c>
      <c r="N157" s="165"/>
      <c r="O157" s="165">
        <f>SUM(O158:O160)</f>
        <v>0</v>
      </c>
      <c r="P157" s="165"/>
      <c r="Q157" s="165">
        <f>SUM(Q158:Q160)</f>
        <v>0</v>
      </c>
      <c r="R157" s="166"/>
      <c r="S157" s="166"/>
      <c r="T157" s="167"/>
      <c r="U157" s="161"/>
      <c r="V157" s="161">
        <f>SUM(V158:V160)</f>
        <v>6.69</v>
      </c>
      <c r="W157" s="161"/>
      <c r="X157" s="161"/>
      <c r="Y157" s="161"/>
      <c r="AG157" t="s">
        <v>190</v>
      </c>
    </row>
    <row r="158" spans="1:60" ht="22.5" outlineLevel="1" x14ac:dyDescent="0.2">
      <c r="A158" s="169">
        <v>45</v>
      </c>
      <c r="B158" s="170" t="s">
        <v>753</v>
      </c>
      <c r="C158" s="185" t="s">
        <v>754</v>
      </c>
      <c r="D158" s="171" t="s">
        <v>206</v>
      </c>
      <c r="E158" s="172">
        <v>58.14</v>
      </c>
      <c r="F158" s="173"/>
      <c r="G158" s="174">
        <f>ROUND(E158*F158,2)</f>
        <v>0</v>
      </c>
      <c r="H158" s="173"/>
      <c r="I158" s="174">
        <f>ROUND(E158*H158,2)</f>
        <v>0</v>
      </c>
      <c r="J158" s="173"/>
      <c r="K158" s="174">
        <f>ROUND(E158*J158,2)</f>
        <v>0</v>
      </c>
      <c r="L158" s="174">
        <v>21</v>
      </c>
      <c r="M158" s="174">
        <f>G158*(1+L158/100)</f>
        <v>0</v>
      </c>
      <c r="N158" s="172">
        <v>0</v>
      </c>
      <c r="O158" s="172">
        <f>ROUND(E158*N158,2)</f>
        <v>0</v>
      </c>
      <c r="P158" s="172">
        <v>0</v>
      </c>
      <c r="Q158" s="172">
        <f>ROUND(E158*P158,2)</f>
        <v>0</v>
      </c>
      <c r="R158" s="174" t="s">
        <v>279</v>
      </c>
      <c r="S158" s="174" t="s">
        <v>195</v>
      </c>
      <c r="T158" s="175" t="s">
        <v>195</v>
      </c>
      <c r="U158" s="158">
        <v>0.115</v>
      </c>
      <c r="V158" s="158">
        <f>ROUND(E158*U158,2)</f>
        <v>6.69</v>
      </c>
      <c r="W158" s="158"/>
      <c r="X158" s="158" t="s">
        <v>197</v>
      </c>
      <c r="Y158" s="158" t="s">
        <v>198</v>
      </c>
      <c r="Z158" s="148"/>
      <c r="AA158" s="148"/>
      <c r="AB158" s="148"/>
      <c r="AC158" s="148"/>
      <c r="AD158" s="148"/>
      <c r="AE158" s="148"/>
      <c r="AF158" s="148"/>
      <c r="AG158" s="148" t="s">
        <v>199</v>
      </c>
      <c r="AH158" s="148"/>
      <c r="AI158" s="148"/>
      <c r="AJ158" s="148"/>
      <c r="AK158" s="148"/>
      <c r="AL158" s="148"/>
      <c r="AM158" s="148"/>
      <c r="AN158" s="148"/>
      <c r="AO158" s="148"/>
      <c r="AP158" s="148"/>
      <c r="AQ158" s="148"/>
      <c r="AR158" s="148"/>
      <c r="AS158" s="148"/>
      <c r="AT158" s="148"/>
      <c r="AU158" s="148"/>
      <c r="AV158" s="148"/>
      <c r="AW158" s="148"/>
      <c r="AX158" s="148"/>
      <c r="AY158" s="148"/>
      <c r="AZ158" s="148"/>
      <c r="BA158" s="148"/>
      <c r="BB158" s="148"/>
      <c r="BC158" s="148"/>
      <c r="BD158" s="148"/>
      <c r="BE158" s="148"/>
      <c r="BF158" s="148"/>
      <c r="BG158" s="148"/>
      <c r="BH158" s="148"/>
    </row>
    <row r="159" spans="1:60" ht="22.5" outlineLevel="2" x14ac:dyDescent="0.2">
      <c r="A159" s="155"/>
      <c r="B159" s="156"/>
      <c r="C159" s="247" t="s">
        <v>755</v>
      </c>
      <c r="D159" s="248"/>
      <c r="E159" s="248"/>
      <c r="F159" s="248"/>
      <c r="G159" s="248"/>
      <c r="H159" s="158"/>
      <c r="I159" s="158"/>
      <c r="J159" s="158"/>
      <c r="K159" s="158"/>
      <c r="L159" s="158"/>
      <c r="M159" s="158"/>
      <c r="N159" s="157"/>
      <c r="O159" s="157"/>
      <c r="P159" s="157"/>
      <c r="Q159" s="157"/>
      <c r="R159" s="158"/>
      <c r="S159" s="158"/>
      <c r="T159" s="158"/>
      <c r="U159" s="158"/>
      <c r="V159" s="158"/>
      <c r="W159" s="158"/>
      <c r="X159" s="158"/>
      <c r="Y159" s="158"/>
      <c r="Z159" s="148"/>
      <c r="AA159" s="148"/>
      <c r="AB159" s="148"/>
      <c r="AC159" s="148"/>
      <c r="AD159" s="148"/>
      <c r="AE159" s="148"/>
      <c r="AF159" s="148"/>
      <c r="AG159" s="148" t="s">
        <v>201</v>
      </c>
      <c r="AH159" s="148"/>
      <c r="AI159" s="148"/>
      <c r="AJ159" s="148"/>
      <c r="AK159" s="148"/>
      <c r="AL159" s="148"/>
      <c r="AM159" s="148"/>
      <c r="AN159" s="148"/>
      <c r="AO159" s="148"/>
      <c r="AP159" s="148"/>
      <c r="AQ159" s="148"/>
      <c r="AR159" s="148"/>
      <c r="AS159" s="148"/>
      <c r="AT159" s="148"/>
      <c r="AU159" s="148"/>
      <c r="AV159" s="148"/>
      <c r="AW159" s="148"/>
      <c r="AX159" s="148"/>
      <c r="AY159" s="148"/>
      <c r="AZ159" s="148"/>
      <c r="BA159" s="176" t="str">
        <f>C159</f>
        <v>krajníků, desek nebo panelů od spojovacího materiálu s odklizením a uložením očištěných hmot a spojovacího materiálu na skládku na vzdálenost do 10 m</v>
      </c>
      <c r="BB159" s="148"/>
      <c r="BC159" s="148"/>
      <c r="BD159" s="148"/>
      <c r="BE159" s="148"/>
      <c r="BF159" s="148"/>
      <c r="BG159" s="148"/>
      <c r="BH159" s="148"/>
    </row>
    <row r="160" spans="1:60" outlineLevel="2" x14ac:dyDescent="0.2">
      <c r="A160" s="155"/>
      <c r="B160" s="156"/>
      <c r="C160" s="186" t="s">
        <v>606</v>
      </c>
      <c r="D160" s="159"/>
      <c r="E160" s="160">
        <v>58.14</v>
      </c>
      <c r="F160" s="158"/>
      <c r="G160" s="158"/>
      <c r="H160" s="158"/>
      <c r="I160" s="158"/>
      <c r="J160" s="158"/>
      <c r="K160" s="158"/>
      <c r="L160" s="158"/>
      <c r="M160" s="158"/>
      <c r="N160" s="157"/>
      <c r="O160" s="157"/>
      <c r="P160" s="157"/>
      <c r="Q160" s="157"/>
      <c r="R160" s="158"/>
      <c r="S160" s="158"/>
      <c r="T160" s="158"/>
      <c r="U160" s="158"/>
      <c r="V160" s="158"/>
      <c r="W160" s="158"/>
      <c r="X160" s="158"/>
      <c r="Y160" s="158"/>
      <c r="Z160" s="148"/>
      <c r="AA160" s="148"/>
      <c r="AB160" s="148"/>
      <c r="AC160" s="148"/>
      <c r="AD160" s="148"/>
      <c r="AE160" s="148"/>
      <c r="AF160" s="148"/>
      <c r="AG160" s="148" t="s">
        <v>203</v>
      </c>
      <c r="AH160" s="148">
        <v>5</v>
      </c>
      <c r="AI160" s="148"/>
      <c r="AJ160" s="148"/>
      <c r="AK160" s="148"/>
      <c r="AL160" s="148"/>
      <c r="AM160" s="148"/>
      <c r="AN160" s="148"/>
      <c r="AO160" s="148"/>
      <c r="AP160" s="148"/>
      <c r="AQ160" s="148"/>
      <c r="AR160" s="148"/>
      <c r="AS160" s="148"/>
      <c r="AT160" s="148"/>
      <c r="AU160" s="148"/>
      <c r="AV160" s="148"/>
      <c r="AW160" s="148"/>
      <c r="AX160" s="148"/>
      <c r="AY160" s="148"/>
      <c r="AZ160" s="148"/>
      <c r="BA160" s="148"/>
      <c r="BB160" s="148"/>
      <c r="BC160" s="148"/>
      <c r="BD160" s="148"/>
      <c r="BE160" s="148"/>
      <c r="BF160" s="148"/>
      <c r="BG160" s="148"/>
      <c r="BH160" s="148"/>
    </row>
    <row r="161" spans="1:60" x14ac:dyDescent="0.2">
      <c r="A161" s="162" t="s">
        <v>189</v>
      </c>
      <c r="B161" s="163" t="s">
        <v>138</v>
      </c>
      <c r="C161" s="184" t="s">
        <v>139</v>
      </c>
      <c r="D161" s="164"/>
      <c r="E161" s="165"/>
      <c r="F161" s="166"/>
      <c r="G161" s="166">
        <f>SUMIF(AG162:AG164,"&lt;&gt;NOR",G162:G164)</f>
        <v>0</v>
      </c>
      <c r="H161" s="166"/>
      <c r="I161" s="166">
        <f>SUM(I162:I164)</f>
        <v>0</v>
      </c>
      <c r="J161" s="166"/>
      <c r="K161" s="166">
        <f>SUM(K162:K164)</f>
        <v>0</v>
      </c>
      <c r="L161" s="166"/>
      <c r="M161" s="166">
        <f>SUM(M162:M164)</f>
        <v>0</v>
      </c>
      <c r="N161" s="165"/>
      <c r="O161" s="165">
        <f>SUM(O162:O164)</f>
        <v>0</v>
      </c>
      <c r="P161" s="165"/>
      <c r="Q161" s="165">
        <f>SUM(Q162:Q164)</f>
        <v>0</v>
      </c>
      <c r="R161" s="166"/>
      <c r="S161" s="166"/>
      <c r="T161" s="167"/>
      <c r="U161" s="161"/>
      <c r="V161" s="161">
        <f>SUM(V162:V164)</f>
        <v>52.94</v>
      </c>
      <c r="W161" s="161"/>
      <c r="X161" s="161"/>
      <c r="Y161" s="161"/>
      <c r="AG161" t="s">
        <v>190</v>
      </c>
    </row>
    <row r="162" spans="1:60" ht="22.5" outlineLevel="1" x14ac:dyDescent="0.2">
      <c r="A162" s="169">
        <v>46</v>
      </c>
      <c r="B162" s="170" t="s">
        <v>400</v>
      </c>
      <c r="C162" s="185" t="s">
        <v>401</v>
      </c>
      <c r="D162" s="171" t="s">
        <v>246</v>
      </c>
      <c r="E162" s="172">
        <v>250.30333999999999</v>
      </c>
      <c r="F162" s="173"/>
      <c r="G162" s="174">
        <f>ROUND(E162*F162,2)</f>
        <v>0</v>
      </c>
      <c r="H162" s="173"/>
      <c r="I162" s="174">
        <f>ROUND(E162*H162,2)</f>
        <v>0</v>
      </c>
      <c r="J162" s="173"/>
      <c r="K162" s="174">
        <f>ROUND(E162*J162,2)</f>
        <v>0</v>
      </c>
      <c r="L162" s="174">
        <v>21</v>
      </c>
      <c r="M162" s="174">
        <f>G162*(1+L162/100)</f>
        <v>0</v>
      </c>
      <c r="N162" s="172">
        <v>0</v>
      </c>
      <c r="O162" s="172">
        <f>ROUND(E162*N162,2)</f>
        <v>0</v>
      </c>
      <c r="P162" s="172">
        <v>0</v>
      </c>
      <c r="Q162" s="172">
        <f>ROUND(E162*P162,2)</f>
        <v>0</v>
      </c>
      <c r="R162" s="174" t="s">
        <v>224</v>
      </c>
      <c r="S162" s="174" t="s">
        <v>195</v>
      </c>
      <c r="T162" s="175" t="s">
        <v>195</v>
      </c>
      <c r="U162" s="158">
        <v>0.21149999999999999</v>
      </c>
      <c r="V162" s="158">
        <f>ROUND(E162*U162,2)</f>
        <v>52.94</v>
      </c>
      <c r="W162" s="158"/>
      <c r="X162" s="158" t="s">
        <v>143</v>
      </c>
      <c r="Y162" s="158" t="s">
        <v>198</v>
      </c>
      <c r="Z162" s="148"/>
      <c r="AA162" s="148"/>
      <c r="AB162" s="148"/>
      <c r="AC162" s="148"/>
      <c r="AD162" s="148"/>
      <c r="AE162" s="148"/>
      <c r="AF162" s="148"/>
      <c r="AG162" s="148" t="s">
        <v>756</v>
      </c>
      <c r="AH162" s="148"/>
      <c r="AI162" s="148"/>
      <c r="AJ162" s="148"/>
      <c r="AK162" s="148"/>
      <c r="AL162" s="148"/>
      <c r="AM162" s="148"/>
      <c r="AN162" s="148"/>
      <c r="AO162" s="148"/>
      <c r="AP162" s="148"/>
      <c r="AQ162" s="148"/>
      <c r="AR162" s="148"/>
      <c r="AS162" s="148"/>
      <c r="AT162" s="148"/>
      <c r="AU162" s="148"/>
      <c r="AV162" s="148"/>
      <c r="AW162" s="148"/>
      <c r="AX162" s="148"/>
      <c r="AY162" s="148"/>
      <c r="AZ162" s="148"/>
      <c r="BA162" s="148"/>
      <c r="BB162" s="148"/>
      <c r="BC162" s="148"/>
      <c r="BD162" s="148"/>
      <c r="BE162" s="148"/>
      <c r="BF162" s="148"/>
      <c r="BG162" s="148"/>
      <c r="BH162" s="148"/>
    </row>
    <row r="163" spans="1:60" outlineLevel="2" x14ac:dyDescent="0.2">
      <c r="A163" s="155"/>
      <c r="B163" s="156"/>
      <c r="C163" s="247" t="s">
        <v>402</v>
      </c>
      <c r="D163" s="248"/>
      <c r="E163" s="248"/>
      <c r="F163" s="248"/>
      <c r="G163" s="248"/>
      <c r="H163" s="158"/>
      <c r="I163" s="158"/>
      <c r="J163" s="158"/>
      <c r="K163" s="158"/>
      <c r="L163" s="158"/>
      <c r="M163" s="158"/>
      <c r="N163" s="157"/>
      <c r="O163" s="157"/>
      <c r="P163" s="157"/>
      <c r="Q163" s="157"/>
      <c r="R163" s="158"/>
      <c r="S163" s="158"/>
      <c r="T163" s="158"/>
      <c r="U163" s="158"/>
      <c r="V163" s="158"/>
      <c r="W163" s="158"/>
      <c r="X163" s="158"/>
      <c r="Y163" s="158"/>
      <c r="Z163" s="148"/>
      <c r="AA163" s="148"/>
      <c r="AB163" s="148"/>
      <c r="AC163" s="148"/>
      <c r="AD163" s="148"/>
      <c r="AE163" s="148"/>
      <c r="AF163" s="148"/>
      <c r="AG163" s="148" t="s">
        <v>201</v>
      </c>
      <c r="AH163" s="148"/>
      <c r="AI163" s="148"/>
      <c r="AJ163" s="148"/>
      <c r="AK163" s="148"/>
      <c r="AL163" s="148"/>
      <c r="AM163" s="148"/>
      <c r="AN163" s="148"/>
      <c r="AO163" s="148"/>
      <c r="AP163" s="148"/>
      <c r="AQ163" s="148"/>
      <c r="AR163" s="148"/>
      <c r="AS163" s="148"/>
      <c r="AT163" s="148"/>
      <c r="AU163" s="148"/>
      <c r="AV163" s="148"/>
      <c r="AW163" s="148"/>
      <c r="AX163" s="148"/>
      <c r="AY163" s="148"/>
      <c r="AZ163" s="148"/>
      <c r="BA163" s="148"/>
      <c r="BB163" s="148"/>
      <c r="BC163" s="148"/>
      <c r="BD163" s="148"/>
      <c r="BE163" s="148"/>
      <c r="BF163" s="148"/>
      <c r="BG163" s="148"/>
      <c r="BH163" s="148"/>
    </row>
    <row r="164" spans="1:60" outlineLevel="2" x14ac:dyDescent="0.2">
      <c r="A164" s="155"/>
      <c r="B164" s="156"/>
      <c r="C164" s="251" t="s">
        <v>757</v>
      </c>
      <c r="D164" s="252"/>
      <c r="E164" s="252"/>
      <c r="F164" s="252"/>
      <c r="G164" s="252"/>
      <c r="H164" s="158"/>
      <c r="I164" s="158"/>
      <c r="J164" s="158"/>
      <c r="K164" s="158"/>
      <c r="L164" s="158"/>
      <c r="M164" s="158"/>
      <c r="N164" s="157"/>
      <c r="O164" s="157"/>
      <c r="P164" s="157"/>
      <c r="Q164" s="157"/>
      <c r="R164" s="158"/>
      <c r="S164" s="158"/>
      <c r="T164" s="158"/>
      <c r="U164" s="158"/>
      <c r="V164" s="158"/>
      <c r="W164" s="158"/>
      <c r="X164" s="158"/>
      <c r="Y164" s="158"/>
      <c r="Z164" s="148"/>
      <c r="AA164" s="148"/>
      <c r="AB164" s="148"/>
      <c r="AC164" s="148"/>
      <c r="AD164" s="148"/>
      <c r="AE164" s="148"/>
      <c r="AF164" s="148"/>
      <c r="AG164" s="148" t="s">
        <v>312</v>
      </c>
      <c r="AH164" s="148"/>
      <c r="AI164" s="148"/>
      <c r="AJ164" s="148"/>
      <c r="AK164" s="148"/>
      <c r="AL164" s="148"/>
      <c r="AM164" s="148"/>
      <c r="AN164" s="148"/>
      <c r="AO164" s="148"/>
      <c r="AP164" s="148"/>
      <c r="AQ164" s="148"/>
      <c r="AR164" s="148"/>
      <c r="AS164" s="148"/>
      <c r="AT164" s="148"/>
      <c r="AU164" s="148"/>
      <c r="AV164" s="148"/>
      <c r="AW164" s="148"/>
      <c r="AX164" s="148"/>
      <c r="AY164" s="148"/>
      <c r="AZ164" s="148"/>
      <c r="BA164" s="148"/>
      <c r="BB164" s="148"/>
      <c r="BC164" s="148"/>
      <c r="BD164" s="148"/>
      <c r="BE164" s="148"/>
      <c r="BF164" s="148"/>
      <c r="BG164" s="148"/>
      <c r="BH164" s="148"/>
    </row>
    <row r="165" spans="1:60" x14ac:dyDescent="0.2">
      <c r="A165" s="162" t="s">
        <v>189</v>
      </c>
      <c r="B165" s="163" t="s">
        <v>157</v>
      </c>
      <c r="C165" s="184" t="s">
        <v>158</v>
      </c>
      <c r="D165" s="164"/>
      <c r="E165" s="165"/>
      <c r="F165" s="166"/>
      <c r="G165" s="166">
        <f>SUMIF(AG166:AG180,"&lt;&gt;NOR",G166:G180)</f>
        <v>0</v>
      </c>
      <c r="H165" s="166"/>
      <c r="I165" s="166">
        <f>SUM(I166:I180)</f>
        <v>0</v>
      </c>
      <c r="J165" s="166"/>
      <c r="K165" s="166">
        <f>SUM(K166:K180)</f>
        <v>0</v>
      </c>
      <c r="L165" s="166"/>
      <c r="M165" s="166">
        <f>SUM(M166:M180)</f>
        <v>0</v>
      </c>
      <c r="N165" s="165"/>
      <c r="O165" s="165">
        <f>SUM(O166:O180)</f>
        <v>0</v>
      </c>
      <c r="P165" s="165"/>
      <c r="Q165" s="165">
        <f>SUM(Q166:Q180)</f>
        <v>0</v>
      </c>
      <c r="R165" s="166"/>
      <c r="S165" s="166"/>
      <c r="T165" s="167"/>
      <c r="U165" s="161"/>
      <c r="V165" s="161">
        <f>SUM(V166:V180)</f>
        <v>37.74</v>
      </c>
      <c r="W165" s="161"/>
      <c r="X165" s="161"/>
      <c r="Y165" s="161"/>
      <c r="AG165" t="s">
        <v>190</v>
      </c>
    </row>
    <row r="166" spans="1:60" outlineLevel="1" x14ac:dyDescent="0.2">
      <c r="A166" s="169">
        <v>47</v>
      </c>
      <c r="B166" s="170" t="s">
        <v>758</v>
      </c>
      <c r="C166" s="185" t="s">
        <v>759</v>
      </c>
      <c r="D166" s="171" t="s">
        <v>246</v>
      </c>
      <c r="E166" s="172">
        <v>63.954000000000001</v>
      </c>
      <c r="F166" s="173"/>
      <c r="G166" s="174">
        <f>ROUND(E166*F166,2)</f>
        <v>0</v>
      </c>
      <c r="H166" s="173"/>
      <c r="I166" s="174">
        <f>ROUND(E166*H166,2)</f>
        <v>0</v>
      </c>
      <c r="J166" s="173"/>
      <c r="K166" s="174">
        <f>ROUND(E166*J166,2)</f>
        <v>0</v>
      </c>
      <c r="L166" s="174">
        <v>21</v>
      </c>
      <c r="M166" s="174">
        <f>G166*(1+L166/100)</f>
        <v>0</v>
      </c>
      <c r="N166" s="172">
        <v>0</v>
      </c>
      <c r="O166" s="172">
        <f>ROUND(E166*N166,2)</f>
        <v>0</v>
      </c>
      <c r="P166" s="172">
        <v>0</v>
      </c>
      <c r="Q166" s="172">
        <f>ROUND(E166*P166,2)</f>
        <v>0</v>
      </c>
      <c r="R166" s="174" t="s">
        <v>279</v>
      </c>
      <c r="S166" s="174" t="s">
        <v>195</v>
      </c>
      <c r="T166" s="175" t="s">
        <v>195</v>
      </c>
      <c r="U166" s="158">
        <v>0.1</v>
      </c>
      <c r="V166" s="158">
        <f>ROUND(E166*U166,2)</f>
        <v>6.4</v>
      </c>
      <c r="W166" s="158"/>
      <c r="X166" s="158" t="s">
        <v>197</v>
      </c>
      <c r="Y166" s="158" t="s">
        <v>198</v>
      </c>
      <c r="Z166" s="148"/>
      <c r="AA166" s="148"/>
      <c r="AB166" s="148"/>
      <c r="AC166" s="148"/>
      <c r="AD166" s="148"/>
      <c r="AE166" s="148"/>
      <c r="AF166" s="148"/>
      <c r="AG166" s="148" t="s">
        <v>199</v>
      </c>
      <c r="AH166" s="148"/>
      <c r="AI166" s="148"/>
      <c r="AJ166" s="148"/>
      <c r="AK166" s="148"/>
      <c r="AL166" s="148"/>
      <c r="AM166" s="148"/>
      <c r="AN166" s="148"/>
      <c r="AO166" s="148"/>
      <c r="AP166" s="148"/>
      <c r="AQ166" s="148"/>
      <c r="AR166" s="148"/>
      <c r="AS166" s="148"/>
      <c r="AT166" s="148"/>
      <c r="AU166" s="148"/>
      <c r="AV166" s="148"/>
      <c r="AW166" s="148"/>
      <c r="AX166" s="148"/>
      <c r="AY166" s="148"/>
      <c r="AZ166" s="148"/>
      <c r="BA166" s="148"/>
      <c r="BB166" s="148"/>
      <c r="BC166" s="148"/>
      <c r="BD166" s="148"/>
      <c r="BE166" s="148"/>
      <c r="BF166" s="148"/>
      <c r="BG166" s="148"/>
      <c r="BH166" s="148"/>
    </row>
    <row r="167" spans="1:60" outlineLevel="2" x14ac:dyDescent="0.2">
      <c r="A167" s="155"/>
      <c r="B167" s="156"/>
      <c r="C167" s="247" t="s">
        <v>760</v>
      </c>
      <c r="D167" s="248"/>
      <c r="E167" s="248"/>
      <c r="F167" s="248"/>
      <c r="G167" s="248"/>
      <c r="H167" s="158"/>
      <c r="I167" s="158"/>
      <c r="J167" s="158"/>
      <c r="K167" s="158"/>
      <c r="L167" s="158"/>
      <c r="M167" s="158"/>
      <c r="N167" s="157"/>
      <c r="O167" s="157"/>
      <c r="P167" s="157"/>
      <c r="Q167" s="157"/>
      <c r="R167" s="158"/>
      <c r="S167" s="158"/>
      <c r="T167" s="158"/>
      <c r="U167" s="158"/>
      <c r="V167" s="158"/>
      <c r="W167" s="158"/>
      <c r="X167" s="158"/>
      <c r="Y167" s="158"/>
      <c r="Z167" s="148"/>
      <c r="AA167" s="148"/>
      <c r="AB167" s="148"/>
      <c r="AC167" s="148"/>
      <c r="AD167" s="148"/>
      <c r="AE167" s="148"/>
      <c r="AF167" s="148"/>
      <c r="AG167" s="148" t="s">
        <v>201</v>
      </c>
      <c r="AH167" s="148"/>
      <c r="AI167" s="148"/>
      <c r="AJ167" s="148"/>
      <c r="AK167" s="148"/>
      <c r="AL167" s="148"/>
      <c r="AM167" s="148"/>
      <c r="AN167" s="148"/>
      <c r="AO167" s="148"/>
      <c r="AP167" s="148"/>
      <c r="AQ167" s="148"/>
      <c r="AR167" s="148"/>
      <c r="AS167" s="148"/>
      <c r="AT167" s="148"/>
      <c r="AU167" s="148"/>
      <c r="AV167" s="148"/>
      <c r="AW167" s="148"/>
      <c r="AX167" s="148"/>
      <c r="AY167" s="148"/>
      <c r="AZ167" s="148"/>
      <c r="BA167" s="148"/>
      <c r="BB167" s="148"/>
      <c r="BC167" s="148"/>
      <c r="BD167" s="148"/>
      <c r="BE167" s="148"/>
      <c r="BF167" s="148"/>
      <c r="BG167" s="148"/>
      <c r="BH167" s="148"/>
    </row>
    <row r="168" spans="1:60" outlineLevel="2" x14ac:dyDescent="0.2">
      <c r="A168" s="155"/>
      <c r="B168" s="156"/>
      <c r="C168" s="186" t="s">
        <v>761</v>
      </c>
      <c r="D168" s="159"/>
      <c r="E168" s="160">
        <v>46.8996</v>
      </c>
      <c r="F168" s="158"/>
      <c r="G168" s="158"/>
      <c r="H168" s="158"/>
      <c r="I168" s="158"/>
      <c r="J168" s="158"/>
      <c r="K168" s="158"/>
      <c r="L168" s="158"/>
      <c r="M168" s="158"/>
      <c r="N168" s="157"/>
      <c r="O168" s="157"/>
      <c r="P168" s="157"/>
      <c r="Q168" s="157"/>
      <c r="R168" s="158"/>
      <c r="S168" s="158"/>
      <c r="T168" s="158"/>
      <c r="U168" s="158"/>
      <c r="V168" s="158"/>
      <c r="W168" s="158"/>
      <c r="X168" s="158"/>
      <c r="Y168" s="158"/>
      <c r="Z168" s="148"/>
      <c r="AA168" s="148"/>
      <c r="AB168" s="148"/>
      <c r="AC168" s="148"/>
      <c r="AD168" s="148"/>
      <c r="AE168" s="148"/>
      <c r="AF168" s="148"/>
      <c r="AG168" s="148" t="s">
        <v>203</v>
      </c>
      <c r="AH168" s="148">
        <v>5</v>
      </c>
      <c r="AI168" s="148"/>
      <c r="AJ168" s="148"/>
      <c r="AK168" s="148"/>
      <c r="AL168" s="148"/>
      <c r="AM168" s="148"/>
      <c r="AN168" s="148"/>
      <c r="AO168" s="148"/>
      <c r="AP168" s="148"/>
      <c r="AQ168" s="148"/>
      <c r="AR168" s="148"/>
      <c r="AS168" s="148"/>
      <c r="AT168" s="148"/>
      <c r="AU168" s="148"/>
      <c r="AV168" s="148"/>
      <c r="AW168" s="148"/>
      <c r="AX168" s="148"/>
      <c r="AY168" s="148"/>
      <c r="AZ168" s="148"/>
      <c r="BA168" s="148"/>
      <c r="BB168" s="148"/>
      <c r="BC168" s="148"/>
      <c r="BD168" s="148"/>
      <c r="BE168" s="148"/>
      <c r="BF168" s="148"/>
      <c r="BG168" s="148"/>
      <c r="BH168" s="148"/>
    </row>
    <row r="169" spans="1:60" outlineLevel="3" x14ac:dyDescent="0.2">
      <c r="A169" s="155"/>
      <c r="B169" s="156"/>
      <c r="C169" s="186" t="s">
        <v>762</v>
      </c>
      <c r="D169" s="159"/>
      <c r="E169" s="160">
        <v>17.054400000000001</v>
      </c>
      <c r="F169" s="158"/>
      <c r="G169" s="158"/>
      <c r="H169" s="158"/>
      <c r="I169" s="158"/>
      <c r="J169" s="158"/>
      <c r="K169" s="158"/>
      <c r="L169" s="158"/>
      <c r="M169" s="158"/>
      <c r="N169" s="157"/>
      <c r="O169" s="157"/>
      <c r="P169" s="157"/>
      <c r="Q169" s="157"/>
      <c r="R169" s="158"/>
      <c r="S169" s="158"/>
      <c r="T169" s="158"/>
      <c r="U169" s="158"/>
      <c r="V169" s="158"/>
      <c r="W169" s="158"/>
      <c r="X169" s="158"/>
      <c r="Y169" s="158"/>
      <c r="Z169" s="148"/>
      <c r="AA169" s="148"/>
      <c r="AB169" s="148"/>
      <c r="AC169" s="148"/>
      <c r="AD169" s="148"/>
      <c r="AE169" s="148"/>
      <c r="AF169" s="148"/>
      <c r="AG169" s="148" t="s">
        <v>203</v>
      </c>
      <c r="AH169" s="148">
        <v>5</v>
      </c>
      <c r="AI169" s="148"/>
      <c r="AJ169" s="148"/>
      <c r="AK169" s="148"/>
      <c r="AL169" s="148"/>
      <c r="AM169" s="148"/>
      <c r="AN169" s="148"/>
      <c r="AO169" s="148"/>
      <c r="AP169" s="148"/>
      <c r="AQ169" s="148"/>
      <c r="AR169" s="148"/>
      <c r="AS169" s="148"/>
      <c r="AT169" s="148"/>
      <c r="AU169" s="148"/>
      <c r="AV169" s="148"/>
      <c r="AW169" s="148"/>
      <c r="AX169" s="148"/>
      <c r="AY169" s="148"/>
      <c r="AZ169" s="148"/>
      <c r="BA169" s="148"/>
      <c r="BB169" s="148"/>
      <c r="BC169" s="148"/>
      <c r="BD169" s="148"/>
      <c r="BE169" s="148"/>
      <c r="BF169" s="148"/>
      <c r="BG169" s="148"/>
      <c r="BH169" s="148"/>
    </row>
    <row r="170" spans="1:60" outlineLevel="1" x14ac:dyDescent="0.2">
      <c r="A170" s="169">
        <v>48</v>
      </c>
      <c r="B170" s="170" t="s">
        <v>763</v>
      </c>
      <c r="C170" s="185" t="s">
        <v>764</v>
      </c>
      <c r="D170" s="171" t="s">
        <v>246</v>
      </c>
      <c r="E170" s="172">
        <v>63.954000000000001</v>
      </c>
      <c r="F170" s="173"/>
      <c r="G170" s="174">
        <f>ROUND(E170*F170,2)</f>
        <v>0</v>
      </c>
      <c r="H170" s="173"/>
      <c r="I170" s="174">
        <f>ROUND(E170*H170,2)</f>
        <v>0</v>
      </c>
      <c r="J170" s="173"/>
      <c r="K170" s="174">
        <f>ROUND(E170*J170,2)</f>
        <v>0</v>
      </c>
      <c r="L170" s="174">
        <v>21</v>
      </c>
      <c r="M170" s="174">
        <f>G170*(1+L170/100)</f>
        <v>0</v>
      </c>
      <c r="N170" s="172">
        <v>0</v>
      </c>
      <c r="O170" s="172">
        <f>ROUND(E170*N170,2)</f>
        <v>0</v>
      </c>
      <c r="P170" s="172">
        <v>0</v>
      </c>
      <c r="Q170" s="172">
        <f>ROUND(E170*P170,2)</f>
        <v>0</v>
      </c>
      <c r="R170" s="174" t="s">
        <v>765</v>
      </c>
      <c r="S170" s="174" t="s">
        <v>195</v>
      </c>
      <c r="T170" s="175" t="s">
        <v>195</v>
      </c>
      <c r="U170" s="158">
        <v>0.49</v>
      </c>
      <c r="V170" s="158">
        <f>ROUND(E170*U170,2)</f>
        <v>31.34</v>
      </c>
      <c r="W170" s="158"/>
      <c r="X170" s="158" t="s">
        <v>197</v>
      </c>
      <c r="Y170" s="158" t="s">
        <v>198</v>
      </c>
      <c r="Z170" s="148"/>
      <c r="AA170" s="148"/>
      <c r="AB170" s="148"/>
      <c r="AC170" s="148"/>
      <c r="AD170" s="148"/>
      <c r="AE170" s="148"/>
      <c r="AF170" s="148"/>
      <c r="AG170" s="148" t="s">
        <v>199</v>
      </c>
      <c r="AH170" s="148"/>
      <c r="AI170" s="148"/>
      <c r="AJ170" s="148"/>
      <c r="AK170" s="148"/>
      <c r="AL170" s="148"/>
      <c r="AM170" s="148"/>
      <c r="AN170" s="148"/>
      <c r="AO170" s="148"/>
      <c r="AP170" s="148"/>
      <c r="AQ170" s="148"/>
      <c r="AR170" s="148"/>
      <c r="AS170" s="148"/>
      <c r="AT170" s="148"/>
      <c r="AU170" s="148"/>
      <c r="AV170" s="148"/>
      <c r="AW170" s="148"/>
      <c r="AX170" s="148"/>
      <c r="AY170" s="148"/>
      <c r="AZ170" s="148"/>
      <c r="BA170" s="148"/>
      <c r="BB170" s="148"/>
      <c r="BC170" s="148"/>
      <c r="BD170" s="148"/>
      <c r="BE170" s="148"/>
      <c r="BF170" s="148"/>
      <c r="BG170" s="148"/>
      <c r="BH170" s="148"/>
    </row>
    <row r="171" spans="1:60" outlineLevel="2" x14ac:dyDescent="0.2">
      <c r="A171" s="155"/>
      <c r="B171" s="156"/>
      <c r="C171" s="249" t="s">
        <v>766</v>
      </c>
      <c r="D171" s="250"/>
      <c r="E171" s="250"/>
      <c r="F171" s="250"/>
      <c r="G171" s="250"/>
      <c r="H171" s="158"/>
      <c r="I171" s="158"/>
      <c r="J171" s="158"/>
      <c r="K171" s="158"/>
      <c r="L171" s="158"/>
      <c r="M171" s="158"/>
      <c r="N171" s="157"/>
      <c r="O171" s="157"/>
      <c r="P171" s="157"/>
      <c r="Q171" s="157"/>
      <c r="R171" s="158"/>
      <c r="S171" s="158"/>
      <c r="T171" s="158"/>
      <c r="U171" s="158"/>
      <c r="V171" s="158"/>
      <c r="W171" s="158"/>
      <c r="X171" s="158"/>
      <c r="Y171" s="158"/>
      <c r="Z171" s="148"/>
      <c r="AA171" s="148"/>
      <c r="AB171" s="148"/>
      <c r="AC171" s="148"/>
      <c r="AD171" s="148"/>
      <c r="AE171" s="148"/>
      <c r="AF171" s="148"/>
      <c r="AG171" s="148" t="s">
        <v>312</v>
      </c>
      <c r="AH171" s="148"/>
      <c r="AI171" s="148"/>
      <c r="AJ171" s="148"/>
      <c r="AK171" s="148"/>
      <c r="AL171" s="148"/>
      <c r="AM171" s="148"/>
      <c r="AN171" s="148"/>
      <c r="AO171" s="148"/>
      <c r="AP171" s="148"/>
      <c r="AQ171" s="148"/>
      <c r="AR171" s="148"/>
      <c r="AS171" s="148"/>
      <c r="AT171" s="148"/>
      <c r="AU171" s="148"/>
      <c r="AV171" s="148"/>
      <c r="AW171" s="148"/>
      <c r="AX171" s="148"/>
      <c r="AY171" s="148"/>
      <c r="AZ171" s="148"/>
      <c r="BA171" s="148"/>
      <c r="BB171" s="148"/>
      <c r="BC171" s="148"/>
      <c r="BD171" s="148"/>
      <c r="BE171" s="148"/>
      <c r="BF171" s="148"/>
      <c r="BG171" s="148"/>
      <c r="BH171" s="148"/>
    </row>
    <row r="172" spans="1:60" outlineLevel="2" x14ac:dyDescent="0.2">
      <c r="A172" s="155"/>
      <c r="B172" s="156"/>
      <c r="C172" s="186" t="s">
        <v>767</v>
      </c>
      <c r="D172" s="159"/>
      <c r="E172" s="160">
        <v>63.954000000000001</v>
      </c>
      <c r="F172" s="158"/>
      <c r="G172" s="158"/>
      <c r="H172" s="158"/>
      <c r="I172" s="158"/>
      <c r="J172" s="158"/>
      <c r="K172" s="158"/>
      <c r="L172" s="158"/>
      <c r="M172" s="158"/>
      <c r="N172" s="157"/>
      <c r="O172" s="157"/>
      <c r="P172" s="157"/>
      <c r="Q172" s="157"/>
      <c r="R172" s="158"/>
      <c r="S172" s="158"/>
      <c r="T172" s="158"/>
      <c r="U172" s="158"/>
      <c r="V172" s="158"/>
      <c r="W172" s="158"/>
      <c r="X172" s="158"/>
      <c r="Y172" s="158"/>
      <c r="Z172" s="148"/>
      <c r="AA172" s="148"/>
      <c r="AB172" s="148"/>
      <c r="AC172" s="148"/>
      <c r="AD172" s="148"/>
      <c r="AE172" s="148"/>
      <c r="AF172" s="148"/>
      <c r="AG172" s="148" t="s">
        <v>203</v>
      </c>
      <c r="AH172" s="148">
        <v>5</v>
      </c>
      <c r="AI172" s="148"/>
      <c r="AJ172" s="148"/>
      <c r="AK172" s="148"/>
      <c r="AL172" s="148"/>
      <c r="AM172" s="148"/>
      <c r="AN172" s="148"/>
      <c r="AO172" s="148"/>
      <c r="AP172" s="148"/>
      <c r="AQ172" s="148"/>
      <c r="AR172" s="148"/>
      <c r="AS172" s="148"/>
      <c r="AT172" s="148"/>
      <c r="AU172" s="148"/>
      <c r="AV172" s="148"/>
      <c r="AW172" s="148"/>
      <c r="AX172" s="148"/>
      <c r="AY172" s="148"/>
      <c r="AZ172" s="148"/>
      <c r="BA172" s="148"/>
      <c r="BB172" s="148"/>
      <c r="BC172" s="148"/>
      <c r="BD172" s="148"/>
      <c r="BE172" s="148"/>
      <c r="BF172" s="148"/>
      <c r="BG172" s="148"/>
      <c r="BH172" s="148"/>
    </row>
    <row r="173" spans="1:60" outlineLevel="1" x14ac:dyDescent="0.2">
      <c r="A173" s="169">
        <v>49</v>
      </c>
      <c r="B173" s="170" t="s">
        <v>768</v>
      </c>
      <c r="C173" s="185" t="s">
        <v>769</v>
      </c>
      <c r="D173" s="171" t="s">
        <v>246</v>
      </c>
      <c r="E173" s="172">
        <v>639.54</v>
      </c>
      <c r="F173" s="173"/>
      <c r="G173" s="174">
        <f>ROUND(E173*F173,2)</f>
        <v>0</v>
      </c>
      <c r="H173" s="173"/>
      <c r="I173" s="174">
        <f>ROUND(E173*H173,2)</f>
        <v>0</v>
      </c>
      <c r="J173" s="173"/>
      <c r="K173" s="174">
        <f>ROUND(E173*J173,2)</f>
        <v>0</v>
      </c>
      <c r="L173" s="174">
        <v>21</v>
      </c>
      <c r="M173" s="174">
        <f>G173*(1+L173/100)</f>
        <v>0</v>
      </c>
      <c r="N173" s="172">
        <v>0</v>
      </c>
      <c r="O173" s="172">
        <f>ROUND(E173*N173,2)</f>
        <v>0</v>
      </c>
      <c r="P173" s="172">
        <v>0</v>
      </c>
      <c r="Q173" s="172">
        <f>ROUND(E173*P173,2)</f>
        <v>0</v>
      </c>
      <c r="R173" s="174" t="s">
        <v>765</v>
      </c>
      <c r="S173" s="174" t="s">
        <v>195</v>
      </c>
      <c r="T173" s="175" t="s">
        <v>195</v>
      </c>
      <c r="U173" s="158">
        <v>0</v>
      </c>
      <c r="V173" s="158">
        <f>ROUND(E173*U173,2)</f>
        <v>0</v>
      </c>
      <c r="W173" s="158"/>
      <c r="X173" s="158" t="s">
        <v>197</v>
      </c>
      <c r="Y173" s="158" t="s">
        <v>198</v>
      </c>
      <c r="Z173" s="148"/>
      <c r="AA173" s="148"/>
      <c r="AB173" s="148"/>
      <c r="AC173" s="148"/>
      <c r="AD173" s="148"/>
      <c r="AE173" s="148"/>
      <c r="AF173" s="148"/>
      <c r="AG173" s="148" t="s">
        <v>199</v>
      </c>
      <c r="AH173" s="148"/>
      <c r="AI173" s="148"/>
      <c r="AJ173" s="148"/>
      <c r="AK173" s="148"/>
      <c r="AL173" s="148"/>
      <c r="AM173" s="148"/>
      <c r="AN173" s="148"/>
      <c r="AO173" s="148"/>
      <c r="AP173" s="148"/>
      <c r="AQ173" s="148"/>
      <c r="AR173" s="148"/>
      <c r="AS173" s="148"/>
      <c r="AT173" s="148"/>
      <c r="AU173" s="148"/>
      <c r="AV173" s="148"/>
      <c r="AW173" s="148"/>
      <c r="AX173" s="148"/>
      <c r="AY173" s="148"/>
      <c r="AZ173" s="148"/>
      <c r="BA173" s="148"/>
      <c r="BB173" s="148"/>
      <c r="BC173" s="148"/>
      <c r="BD173" s="148"/>
      <c r="BE173" s="148"/>
      <c r="BF173" s="148"/>
      <c r="BG173" s="148"/>
      <c r="BH173" s="148"/>
    </row>
    <row r="174" spans="1:60" outlineLevel="2" x14ac:dyDescent="0.2">
      <c r="A174" s="155"/>
      <c r="B174" s="156"/>
      <c r="C174" s="186" t="s">
        <v>770</v>
      </c>
      <c r="D174" s="159"/>
      <c r="E174" s="160">
        <v>639.54</v>
      </c>
      <c r="F174" s="158"/>
      <c r="G174" s="158"/>
      <c r="H174" s="158"/>
      <c r="I174" s="158"/>
      <c r="J174" s="158"/>
      <c r="K174" s="158"/>
      <c r="L174" s="158"/>
      <c r="M174" s="158"/>
      <c r="N174" s="157"/>
      <c r="O174" s="157"/>
      <c r="P174" s="157"/>
      <c r="Q174" s="157"/>
      <c r="R174" s="158"/>
      <c r="S174" s="158"/>
      <c r="T174" s="158"/>
      <c r="U174" s="158"/>
      <c r="V174" s="158"/>
      <c r="W174" s="158"/>
      <c r="X174" s="158"/>
      <c r="Y174" s="158"/>
      <c r="Z174" s="148"/>
      <c r="AA174" s="148"/>
      <c r="AB174" s="148"/>
      <c r="AC174" s="148"/>
      <c r="AD174" s="148"/>
      <c r="AE174" s="148"/>
      <c r="AF174" s="148"/>
      <c r="AG174" s="148" t="s">
        <v>203</v>
      </c>
      <c r="AH174" s="148">
        <v>5</v>
      </c>
      <c r="AI174" s="148"/>
      <c r="AJ174" s="148"/>
      <c r="AK174" s="148"/>
      <c r="AL174" s="148"/>
      <c r="AM174" s="148"/>
      <c r="AN174" s="148"/>
      <c r="AO174" s="148"/>
      <c r="AP174" s="148"/>
      <c r="AQ174" s="148"/>
      <c r="AR174" s="148"/>
      <c r="AS174" s="148"/>
      <c r="AT174" s="148"/>
      <c r="AU174" s="148"/>
      <c r="AV174" s="148"/>
      <c r="AW174" s="148"/>
      <c r="AX174" s="148"/>
      <c r="AY174" s="148"/>
      <c r="AZ174" s="148"/>
      <c r="BA174" s="148"/>
      <c r="BB174" s="148"/>
      <c r="BC174" s="148"/>
      <c r="BD174" s="148"/>
      <c r="BE174" s="148"/>
      <c r="BF174" s="148"/>
      <c r="BG174" s="148"/>
      <c r="BH174" s="148"/>
    </row>
    <row r="175" spans="1:60" outlineLevel="1" x14ac:dyDescent="0.2">
      <c r="A175" s="169">
        <v>50</v>
      </c>
      <c r="B175" s="170" t="s">
        <v>771</v>
      </c>
      <c r="C175" s="185" t="s">
        <v>772</v>
      </c>
      <c r="D175" s="171" t="s">
        <v>246</v>
      </c>
      <c r="E175" s="172">
        <v>46.8996</v>
      </c>
      <c r="F175" s="173"/>
      <c r="G175" s="174">
        <f>ROUND(E175*F175,2)</f>
        <v>0</v>
      </c>
      <c r="H175" s="173"/>
      <c r="I175" s="174">
        <f>ROUND(E175*H175,2)</f>
        <v>0</v>
      </c>
      <c r="J175" s="173"/>
      <c r="K175" s="174">
        <f>ROUND(E175*J175,2)</f>
        <v>0</v>
      </c>
      <c r="L175" s="174">
        <v>21</v>
      </c>
      <c r="M175" s="174">
        <f>G175*(1+L175/100)</f>
        <v>0</v>
      </c>
      <c r="N175" s="172">
        <v>0</v>
      </c>
      <c r="O175" s="172">
        <f>ROUND(E175*N175,2)</f>
        <v>0</v>
      </c>
      <c r="P175" s="172">
        <v>0</v>
      </c>
      <c r="Q175" s="172">
        <f>ROUND(E175*P175,2)</f>
        <v>0</v>
      </c>
      <c r="R175" s="174" t="s">
        <v>765</v>
      </c>
      <c r="S175" s="174" t="s">
        <v>195</v>
      </c>
      <c r="T175" s="175" t="s">
        <v>195</v>
      </c>
      <c r="U175" s="158">
        <v>0</v>
      </c>
      <c r="V175" s="158">
        <f>ROUND(E175*U175,2)</f>
        <v>0</v>
      </c>
      <c r="W175" s="158"/>
      <c r="X175" s="158" t="s">
        <v>197</v>
      </c>
      <c r="Y175" s="158" t="s">
        <v>198</v>
      </c>
      <c r="Z175" s="148"/>
      <c r="AA175" s="148"/>
      <c r="AB175" s="148"/>
      <c r="AC175" s="148"/>
      <c r="AD175" s="148"/>
      <c r="AE175" s="148"/>
      <c r="AF175" s="148"/>
      <c r="AG175" s="148" t="s">
        <v>199</v>
      </c>
      <c r="AH175" s="148"/>
      <c r="AI175" s="148"/>
      <c r="AJ175" s="148"/>
      <c r="AK175" s="148"/>
      <c r="AL175" s="148"/>
      <c r="AM175" s="148"/>
      <c r="AN175" s="148"/>
      <c r="AO175" s="148"/>
      <c r="AP175" s="148"/>
      <c r="AQ175" s="148"/>
      <c r="AR175" s="148"/>
      <c r="AS175" s="148"/>
      <c r="AT175" s="148"/>
      <c r="AU175" s="148"/>
      <c r="AV175" s="148"/>
      <c r="AW175" s="148"/>
      <c r="AX175" s="148"/>
      <c r="AY175" s="148"/>
      <c r="AZ175" s="148"/>
      <c r="BA175" s="148"/>
      <c r="BB175" s="148"/>
      <c r="BC175" s="148"/>
      <c r="BD175" s="148"/>
      <c r="BE175" s="148"/>
      <c r="BF175" s="148"/>
      <c r="BG175" s="148"/>
      <c r="BH175" s="148"/>
    </row>
    <row r="176" spans="1:60" outlineLevel="2" x14ac:dyDescent="0.2">
      <c r="A176" s="155"/>
      <c r="B176" s="156"/>
      <c r="C176" s="186" t="s">
        <v>773</v>
      </c>
      <c r="D176" s="159"/>
      <c r="E176" s="160">
        <v>12.790800000000001</v>
      </c>
      <c r="F176" s="158"/>
      <c r="G176" s="158"/>
      <c r="H176" s="158"/>
      <c r="I176" s="158"/>
      <c r="J176" s="158"/>
      <c r="K176" s="158"/>
      <c r="L176" s="158"/>
      <c r="M176" s="158"/>
      <c r="N176" s="157"/>
      <c r="O176" s="157"/>
      <c r="P176" s="157"/>
      <c r="Q176" s="157"/>
      <c r="R176" s="158"/>
      <c r="S176" s="158"/>
      <c r="T176" s="158"/>
      <c r="U176" s="158"/>
      <c r="V176" s="158"/>
      <c r="W176" s="158"/>
      <c r="X176" s="158"/>
      <c r="Y176" s="158"/>
      <c r="Z176" s="148"/>
      <c r="AA176" s="148"/>
      <c r="AB176" s="148"/>
      <c r="AC176" s="148"/>
      <c r="AD176" s="148"/>
      <c r="AE176" s="148"/>
      <c r="AF176" s="148"/>
      <c r="AG176" s="148" t="s">
        <v>203</v>
      </c>
      <c r="AH176" s="148">
        <v>7</v>
      </c>
      <c r="AI176" s="148"/>
      <c r="AJ176" s="148"/>
      <c r="AK176" s="148"/>
      <c r="AL176" s="148"/>
      <c r="AM176" s="148"/>
      <c r="AN176" s="148"/>
      <c r="AO176" s="148"/>
      <c r="AP176" s="148"/>
      <c r="AQ176" s="148"/>
      <c r="AR176" s="148"/>
      <c r="AS176" s="148"/>
      <c r="AT176" s="148"/>
      <c r="AU176" s="148"/>
      <c r="AV176" s="148"/>
      <c r="AW176" s="148"/>
      <c r="AX176" s="148"/>
      <c r="AY176" s="148"/>
      <c r="AZ176" s="148"/>
      <c r="BA176" s="148"/>
      <c r="BB176" s="148"/>
      <c r="BC176" s="148"/>
      <c r="BD176" s="148"/>
      <c r="BE176" s="148"/>
      <c r="BF176" s="148"/>
      <c r="BG176" s="148"/>
      <c r="BH176" s="148"/>
    </row>
    <row r="177" spans="1:60" outlineLevel="3" x14ac:dyDescent="0.2">
      <c r="A177" s="155"/>
      <c r="B177" s="156"/>
      <c r="C177" s="186" t="s">
        <v>774</v>
      </c>
      <c r="D177" s="159"/>
      <c r="E177" s="160">
        <v>34.108800000000002</v>
      </c>
      <c r="F177" s="158"/>
      <c r="G177" s="158"/>
      <c r="H177" s="158"/>
      <c r="I177" s="158"/>
      <c r="J177" s="158"/>
      <c r="K177" s="158"/>
      <c r="L177" s="158"/>
      <c r="M177" s="158"/>
      <c r="N177" s="157"/>
      <c r="O177" s="157"/>
      <c r="P177" s="157"/>
      <c r="Q177" s="157"/>
      <c r="R177" s="158"/>
      <c r="S177" s="158"/>
      <c r="T177" s="158"/>
      <c r="U177" s="158"/>
      <c r="V177" s="158"/>
      <c r="W177" s="158"/>
      <c r="X177" s="158"/>
      <c r="Y177" s="158"/>
      <c r="Z177" s="148"/>
      <c r="AA177" s="148"/>
      <c r="AB177" s="148"/>
      <c r="AC177" s="148"/>
      <c r="AD177" s="148"/>
      <c r="AE177" s="148"/>
      <c r="AF177" s="148"/>
      <c r="AG177" s="148" t="s">
        <v>203</v>
      </c>
      <c r="AH177" s="148">
        <v>7</v>
      </c>
      <c r="AI177" s="148"/>
      <c r="AJ177" s="148"/>
      <c r="AK177" s="148"/>
      <c r="AL177" s="148"/>
      <c r="AM177" s="148"/>
      <c r="AN177" s="148"/>
      <c r="AO177" s="148"/>
      <c r="AP177" s="148"/>
      <c r="AQ177" s="148"/>
      <c r="AR177" s="148"/>
      <c r="AS177" s="148"/>
      <c r="AT177" s="148"/>
      <c r="AU177" s="148"/>
      <c r="AV177" s="148"/>
      <c r="AW177" s="148"/>
      <c r="AX177" s="148"/>
      <c r="AY177" s="148"/>
      <c r="AZ177" s="148"/>
      <c r="BA177" s="148"/>
      <c r="BB177" s="148"/>
      <c r="BC177" s="148"/>
      <c r="BD177" s="148"/>
      <c r="BE177" s="148"/>
      <c r="BF177" s="148"/>
      <c r="BG177" s="148"/>
      <c r="BH177" s="148"/>
    </row>
    <row r="178" spans="1:60" ht="22.5" outlineLevel="1" x14ac:dyDescent="0.2">
      <c r="A178" s="169">
        <v>51</v>
      </c>
      <c r="B178" s="170" t="s">
        <v>775</v>
      </c>
      <c r="C178" s="185" t="s">
        <v>776</v>
      </c>
      <c r="D178" s="171" t="s">
        <v>246</v>
      </c>
      <c r="E178" s="172">
        <v>17.054400000000001</v>
      </c>
      <c r="F178" s="173"/>
      <c r="G178" s="174">
        <f>ROUND(E178*F178,2)</f>
        <v>0</v>
      </c>
      <c r="H178" s="173"/>
      <c r="I178" s="174">
        <f>ROUND(E178*H178,2)</f>
        <v>0</v>
      </c>
      <c r="J178" s="173"/>
      <c r="K178" s="174">
        <f>ROUND(E178*J178,2)</f>
        <v>0</v>
      </c>
      <c r="L178" s="174">
        <v>21</v>
      </c>
      <c r="M178" s="174">
        <f>G178*(1+L178/100)</f>
        <v>0</v>
      </c>
      <c r="N178" s="172">
        <v>0</v>
      </c>
      <c r="O178" s="172">
        <f>ROUND(E178*N178,2)</f>
        <v>0</v>
      </c>
      <c r="P178" s="172">
        <v>0</v>
      </c>
      <c r="Q178" s="172">
        <f>ROUND(E178*P178,2)</f>
        <v>0</v>
      </c>
      <c r="R178" s="174" t="s">
        <v>765</v>
      </c>
      <c r="S178" s="174" t="s">
        <v>195</v>
      </c>
      <c r="T178" s="175" t="s">
        <v>195</v>
      </c>
      <c r="U178" s="158">
        <v>0</v>
      </c>
      <c r="V178" s="158">
        <f>ROUND(E178*U178,2)</f>
        <v>0</v>
      </c>
      <c r="W178" s="158"/>
      <c r="X178" s="158" t="s">
        <v>197</v>
      </c>
      <c r="Y178" s="158" t="s">
        <v>198</v>
      </c>
      <c r="Z178" s="148"/>
      <c r="AA178" s="148"/>
      <c r="AB178" s="148"/>
      <c r="AC178" s="148"/>
      <c r="AD178" s="148"/>
      <c r="AE178" s="148"/>
      <c r="AF178" s="148"/>
      <c r="AG178" s="148" t="s">
        <v>199</v>
      </c>
      <c r="AH178" s="148"/>
      <c r="AI178" s="148"/>
      <c r="AJ178" s="148"/>
      <c r="AK178" s="148"/>
      <c r="AL178" s="148"/>
      <c r="AM178" s="148"/>
      <c r="AN178" s="148"/>
      <c r="AO178" s="148"/>
      <c r="AP178" s="148"/>
      <c r="AQ178" s="148"/>
      <c r="AR178" s="148"/>
      <c r="AS178" s="148"/>
      <c r="AT178" s="148"/>
      <c r="AU178" s="148"/>
      <c r="AV178" s="148"/>
      <c r="AW178" s="148"/>
      <c r="AX178" s="148"/>
      <c r="AY178" s="148"/>
      <c r="AZ178" s="148"/>
      <c r="BA178" s="148"/>
      <c r="BB178" s="148"/>
      <c r="BC178" s="148"/>
      <c r="BD178" s="148"/>
      <c r="BE178" s="148"/>
      <c r="BF178" s="148"/>
      <c r="BG178" s="148"/>
      <c r="BH178" s="148"/>
    </row>
    <row r="179" spans="1:60" outlineLevel="2" x14ac:dyDescent="0.2">
      <c r="A179" s="155"/>
      <c r="B179" s="156"/>
      <c r="C179" s="249" t="s">
        <v>777</v>
      </c>
      <c r="D179" s="250"/>
      <c r="E179" s="250"/>
      <c r="F179" s="250"/>
      <c r="G179" s="250"/>
      <c r="H179" s="158"/>
      <c r="I179" s="158"/>
      <c r="J179" s="158"/>
      <c r="K179" s="158"/>
      <c r="L179" s="158"/>
      <c r="M179" s="158"/>
      <c r="N179" s="157"/>
      <c r="O179" s="157"/>
      <c r="P179" s="157"/>
      <c r="Q179" s="157"/>
      <c r="R179" s="158"/>
      <c r="S179" s="158"/>
      <c r="T179" s="158"/>
      <c r="U179" s="158"/>
      <c r="V179" s="158"/>
      <c r="W179" s="158"/>
      <c r="X179" s="158"/>
      <c r="Y179" s="158"/>
      <c r="Z179" s="148"/>
      <c r="AA179" s="148"/>
      <c r="AB179" s="148"/>
      <c r="AC179" s="148"/>
      <c r="AD179" s="148"/>
      <c r="AE179" s="148"/>
      <c r="AF179" s="148"/>
      <c r="AG179" s="148" t="s">
        <v>312</v>
      </c>
      <c r="AH179" s="148"/>
      <c r="AI179" s="148"/>
      <c r="AJ179" s="148"/>
      <c r="AK179" s="148"/>
      <c r="AL179" s="148"/>
      <c r="AM179" s="148"/>
      <c r="AN179" s="148"/>
      <c r="AO179" s="148"/>
      <c r="AP179" s="148"/>
      <c r="AQ179" s="148"/>
      <c r="AR179" s="148"/>
      <c r="AS179" s="148"/>
      <c r="AT179" s="148"/>
      <c r="AU179" s="148"/>
      <c r="AV179" s="148"/>
      <c r="AW179" s="148"/>
      <c r="AX179" s="148"/>
      <c r="AY179" s="148"/>
      <c r="AZ179" s="148"/>
      <c r="BA179" s="148"/>
      <c r="BB179" s="148"/>
      <c r="BC179" s="148"/>
      <c r="BD179" s="148"/>
      <c r="BE179" s="148"/>
      <c r="BF179" s="148"/>
      <c r="BG179" s="148"/>
      <c r="BH179" s="148"/>
    </row>
    <row r="180" spans="1:60" outlineLevel="2" x14ac:dyDescent="0.2">
      <c r="A180" s="155"/>
      <c r="B180" s="156"/>
      <c r="C180" s="186" t="s">
        <v>778</v>
      </c>
      <c r="D180" s="159"/>
      <c r="E180" s="160">
        <v>17.054400000000001</v>
      </c>
      <c r="F180" s="158"/>
      <c r="G180" s="158"/>
      <c r="H180" s="158"/>
      <c r="I180" s="158"/>
      <c r="J180" s="158"/>
      <c r="K180" s="158"/>
      <c r="L180" s="158"/>
      <c r="M180" s="158"/>
      <c r="N180" s="157"/>
      <c r="O180" s="157"/>
      <c r="P180" s="157"/>
      <c r="Q180" s="157"/>
      <c r="R180" s="158"/>
      <c r="S180" s="158"/>
      <c r="T180" s="158"/>
      <c r="U180" s="158"/>
      <c r="V180" s="158"/>
      <c r="W180" s="158"/>
      <c r="X180" s="158"/>
      <c r="Y180" s="158"/>
      <c r="Z180" s="148"/>
      <c r="AA180" s="148"/>
      <c r="AB180" s="148"/>
      <c r="AC180" s="148"/>
      <c r="AD180" s="148"/>
      <c r="AE180" s="148"/>
      <c r="AF180" s="148"/>
      <c r="AG180" s="148" t="s">
        <v>203</v>
      </c>
      <c r="AH180" s="148">
        <v>7</v>
      </c>
      <c r="AI180" s="148"/>
      <c r="AJ180" s="148"/>
      <c r="AK180" s="148"/>
      <c r="AL180" s="148"/>
      <c r="AM180" s="148"/>
      <c r="AN180" s="148"/>
      <c r="AO180" s="148"/>
      <c r="AP180" s="148"/>
      <c r="AQ180" s="148"/>
      <c r="AR180" s="148"/>
      <c r="AS180" s="148"/>
      <c r="AT180" s="148"/>
      <c r="AU180" s="148"/>
      <c r="AV180" s="148"/>
      <c r="AW180" s="148"/>
      <c r="AX180" s="148"/>
      <c r="AY180" s="148"/>
      <c r="AZ180" s="148"/>
      <c r="BA180" s="148"/>
      <c r="BB180" s="148"/>
      <c r="BC180" s="148"/>
      <c r="BD180" s="148"/>
      <c r="BE180" s="148"/>
      <c r="BF180" s="148"/>
      <c r="BG180" s="148"/>
      <c r="BH180" s="148"/>
    </row>
    <row r="181" spans="1:60" x14ac:dyDescent="0.2">
      <c r="A181" s="3"/>
      <c r="B181" s="4"/>
      <c r="C181" s="188"/>
      <c r="D181" s="6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AE181">
        <v>12</v>
      </c>
      <c r="AF181">
        <v>21</v>
      </c>
      <c r="AG181" t="s">
        <v>175</v>
      </c>
    </row>
    <row r="182" spans="1:60" x14ac:dyDescent="0.2">
      <c r="A182" s="151"/>
      <c r="B182" s="152" t="s">
        <v>29</v>
      </c>
      <c r="C182" s="189"/>
      <c r="D182" s="153"/>
      <c r="E182" s="154"/>
      <c r="F182" s="154"/>
      <c r="G182" s="168">
        <f>G8+G88+G94+G113+G150+G157+G161+G165</f>
        <v>0</v>
      </c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AE182">
        <f>SUMIF(L7:L180,AE181,G7:G180)</f>
        <v>0</v>
      </c>
      <c r="AF182">
        <f>SUMIF(L7:L180,AF181,G7:G180)</f>
        <v>0</v>
      </c>
      <c r="AG182" t="s">
        <v>403</v>
      </c>
    </row>
    <row r="183" spans="1:60" x14ac:dyDescent="0.2">
      <c r="C183" s="190"/>
      <c r="D183" s="10"/>
      <c r="AG183" t="s">
        <v>404</v>
      </c>
    </row>
    <row r="184" spans="1:60" x14ac:dyDescent="0.2">
      <c r="D184" s="10"/>
    </row>
    <row r="185" spans="1:60" x14ac:dyDescent="0.2">
      <c r="D185" s="10"/>
    </row>
    <row r="186" spans="1:60" x14ac:dyDescent="0.2">
      <c r="D186" s="10"/>
    </row>
    <row r="187" spans="1:60" x14ac:dyDescent="0.2">
      <c r="D187" s="10"/>
    </row>
    <row r="188" spans="1:60" x14ac:dyDescent="0.2">
      <c r="D188" s="10"/>
    </row>
    <row r="189" spans="1:60" x14ac:dyDescent="0.2">
      <c r="D189" s="10"/>
    </row>
    <row r="190" spans="1:60" x14ac:dyDescent="0.2">
      <c r="D190" s="10"/>
    </row>
    <row r="191" spans="1:60" x14ac:dyDescent="0.2">
      <c r="D191" s="10"/>
    </row>
    <row r="192" spans="1:60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GbbXNScJjQzdbW/tavzHGnNCS7AmxgaCx+sd6gvhDMmWCFCeaR1gbC3EZNB5ksKs6PBcLULfsupTuYq25OyJUA==" saltValue="h0twUed2c47jAreRl/1UTA==" spinCount="100000" sheet="1" formatRows="0"/>
  <mergeCells count="40">
    <mergeCell ref="C25:G25"/>
    <mergeCell ref="A1:G1"/>
    <mergeCell ref="C2:G2"/>
    <mergeCell ref="C3:G3"/>
    <mergeCell ref="C4:G4"/>
    <mergeCell ref="C10:G10"/>
    <mergeCell ref="C79:G79"/>
    <mergeCell ref="C31:G31"/>
    <mergeCell ref="C35:G35"/>
    <mergeCell ref="C40:G40"/>
    <mergeCell ref="C45:G45"/>
    <mergeCell ref="C48:G48"/>
    <mergeCell ref="C51:G51"/>
    <mergeCell ref="C54:G54"/>
    <mergeCell ref="C58:G58"/>
    <mergeCell ref="C68:G68"/>
    <mergeCell ref="C69:G69"/>
    <mergeCell ref="C74:G74"/>
    <mergeCell ref="C142:G142"/>
    <mergeCell ref="C82:G82"/>
    <mergeCell ref="C90:G90"/>
    <mergeCell ref="C100:G100"/>
    <mergeCell ref="C105:G105"/>
    <mergeCell ref="C110:G110"/>
    <mergeCell ref="C115:G115"/>
    <mergeCell ref="C120:G120"/>
    <mergeCell ref="C123:G123"/>
    <mergeCell ref="C127:G127"/>
    <mergeCell ref="C130:G130"/>
    <mergeCell ref="C132:G132"/>
    <mergeCell ref="C164:G164"/>
    <mergeCell ref="C167:G167"/>
    <mergeCell ref="C171:G171"/>
    <mergeCell ref="C179:G179"/>
    <mergeCell ref="C143:G143"/>
    <mergeCell ref="C146:G146"/>
    <mergeCell ref="C152:G152"/>
    <mergeCell ref="C155:G155"/>
    <mergeCell ref="C159:G159"/>
    <mergeCell ref="C163:G163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00ECAA-388A-4727-9A65-F6D90FD39BA4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1" x14ac:dyDescent="0.2"/>
  <cols>
    <col min="1" max="1" width="3.42578125" customWidth="1"/>
    <col min="2" max="2" width="12.5703125" style="122" customWidth="1"/>
    <col min="3" max="3" width="63.28515625" style="122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7" width="0" hidden="1" customWidth="1"/>
    <col min="18" max="18" width="6.85546875" customWidth="1"/>
    <col min="20" max="25" width="0" hidden="1" customWidth="1"/>
    <col min="29" max="29" width="0" hidden="1" customWidth="1"/>
    <col min="31" max="41" width="0" hidden="1" customWidth="1"/>
  </cols>
  <sheetData>
    <row r="1" spans="1:60" ht="15.75" customHeight="1" x14ac:dyDescent="0.25">
      <c r="A1" s="253" t="s">
        <v>162</v>
      </c>
      <c r="B1" s="253"/>
      <c r="C1" s="253"/>
      <c r="D1" s="253"/>
      <c r="E1" s="253"/>
      <c r="F1" s="253"/>
      <c r="G1" s="253"/>
      <c r="AG1" t="s">
        <v>163</v>
      </c>
    </row>
    <row r="2" spans="1:60" ht="24.95" customHeight="1" x14ac:dyDescent="0.2">
      <c r="A2" s="50" t="s">
        <v>7</v>
      </c>
      <c r="B2" s="49" t="s">
        <v>43</v>
      </c>
      <c r="C2" s="254" t="s">
        <v>44</v>
      </c>
      <c r="D2" s="255"/>
      <c r="E2" s="255"/>
      <c r="F2" s="255"/>
      <c r="G2" s="256"/>
      <c r="AG2" t="s">
        <v>164</v>
      </c>
    </row>
    <row r="3" spans="1:60" ht="24.95" customHeight="1" x14ac:dyDescent="0.2">
      <c r="A3" s="50" t="s">
        <v>8</v>
      </c>
      <c r="B3" s="49" t="s">
        <v>71</v>
      </c>
      <c r="C3" s="254" t="s">
        <v>72</v>
      </c>
      <c r="D3" s="255"/>
      <c r="E3" s="255"/>
      <c r="F3" s="255"/>
      <c r="G3" s="256"/>
      <c r="AC3" s="122" t="s">
        <v>164</v>
      </c>
      <c r="AG3" t="s">
        <v>165</v>
      </c>
    </row>
    <row r="4" spans="1:60" ht="24.95" customHeight="1" x14ac:dyDescent="0.2">
      <c r="A4" s="141" t="s">
        <v>9</v>
      </c>
      <c r="B4" s="142" t="s">
        <v>75</v>
      </c>
      <c r="C4" s="257" t="s">
        <v>27</v>
      </c>
      <c r="D4" s="258"/>
      <c r="E4" s="258"/>
      <c r="F4" s="258"/>
      <c r="G4" s="259"/>
      <c r="AG4" t="s">
        <v>166</v>
      </c>
    </row>
    <row r="5" spans="1:60" x14ac:dyDescent="0.2">
      <c r="D5" s="10"/>
    </row>
    <row r="6" spans="1:60" ht="38.25" x14ac:dyDescent="0.2">
      <c r="A6" s="144" t="s">
        <v>167</v>
      </c>
      <c r="B6" s="146" t="s">
        <v>168</v>
      </c>
      <c r="C6" s="146" t="s">
        <v>169</v>
      </c>
      <c r="D6" s="145" t="s">
        <v>170</v>
      </c>
      <c r="E6" s="144" t="s">
        <v>171</v>
      </c>
      <c r="F6" s="143" t="s">
        <v>172</v>
      </c>
      <c r="G6" s="144" t="s">
        <v>29</v>
      </c>
      <c r="H6" s="147" t="s">
        <v>30</v>
      </c>
      <c r="I6" s="147" t="s">
        <v>173</v>
      </c>
      <c r="J6" s="147" t="s">
        <v>31</v>
      </c>
      <c r="K6" s="147" t="s">
        <v>174</v>
      </c>
      <c r="L6" s="147" t="s">
        <v>175</v>
      </c>
      <c r="M6" s="147" t="s">
        <v>176</v>
      </c>
      <c r="N6" s="147" t="s">
        <v>177</v>
      </c>
      <c r="O6" s="147" t="s">
        <v>178</v>
      </c>
      <c r="P6" s="147" t="s">
        <v>179</v>
      </c>
      <c r="Q6" s="147" t="s">
        <v>180</v>
      </c>
      <c r="R6" s="147" t="s">
        <v>181</v>
      </c>
      <c r="S6" s="147" t="s">
        <v>182</v>
      </c>
      <c r="T6" s="147" t="s">
        <v>183</v>
      </c>
      <c r="U6" s="147" t="s">
        <v>184</v>
      </c>
      <c r="V6" s="147" t="s">
        <v>185</v>
      </c>
      <c r="W6" s="147" t="s">
        <v>186</v>
      </c>
      <c r="X6" s="147" t="s">
        <v>187</v>
      </c>
      <c r="Y6" s="147" t="s">
        <v>188</v>
      </c>
    </row>
    <row r="7" spans="1:60" hidden="1" x14ac:dyDescent="0.2">
      <c r="A7" s="3"/>
      <c r="B7" s="4"/>
      <c r="C7" s="4"/>
      <c r="D7" s="6"/>
      <c r="E7" s="149"/>
      <c r="F7" s="150"/>
      <c r="G7" s="150"/>
      <c r="H7" s="150"/>
      <c r="I7" s="150"/>
      <c r="J7" s="150"/>
      <c r="K7" s="150"/>
      <c r="L7" s="150"/>
      <c r="M7" s="150"/>
      <c r="N7" s="149"/>
      <c r="O7" s="149"/>
      <c r="P7" s="149"/>
      <c r="Q7" s="149"/>
      <c r="R7" s="150"/>
      <c r="S7" s="150"/>
      <c r="T7" s="150"/>
      <c r="U7" s="150"/>
      <c r="V7" s="150"/>
      <c r="W7" s="150"/>
      <c r="X7" s="150"/>
      <c r="Y7" s="150"/>
    </row>
    <row r="8" spans="1:60" x14ac:dyDescent="0.2">
      <c r="A8" s="162" t="s">
        <v>189</v>
      </c>
      <c r="B8" s="163" t="s">
        <v>144</v>
      </c>
      <c r="C8" s="184" t="s">
        <v>145</v>
      </c>
      <c r="D8" s="164"/>
      <c r="E8" s="165"/>
      <c r="F8" s="166"/>
      <c r="G8" s="166">
        <f>SUMIF(AG9:AG9,"&lt;&gt;NOR",G9:G9)</f>
        <v>0</v>
      </c>
      <c r="H8" s="166"/>
      <c r="I8" s="166">
        <f>SUM(I9:I9)</f>
        <v>0</v>
      </c>
      <c r="J8" s="166"/>
      <c r="K8" s="166">
        <f>SUM(K9:K9)</f>
        <v>0</v>
      </c>
      <c r="L8" s="166"/>
      <c r="M8" s="166">
        <f>SUM(M9:M9)</f>
        <v>0</v>
      </c>
      <c r="N8" s="165"/>
      <c r="O8" s="165">
        <f>SUM(O9:O9)</f>
        <v>0</v>
      </c>
      <c r="P8" s="165"/>
      <c r="Q8" s="165">
        <f>SUM(Q9:Q9)</f>
        <v>0</v>
      </c>
      <c r="R8" s="166"/>
      <c r="S8" s="166"/>
      <c r="T8" s="167"/>
      <c r="U8" s="161"/>
      <c r="V8" s="161">
        <f>SUM(V9:V9)</f>
        <v>0</v>
      </c>
      <c r="W8" s="161"/>
      <c r="X8" s="161"/>
      <c r="Y8" s="161"/>
      <c r="AG8" t="s">
        <v>190</v>
      </c>
    </row>
    <row r="9" spans="1:60" outlineLevel="1" x14ac:dyDescent="0.2">
      <c r="A9" s="177">
        <v>1</v>
      </c>
      <c r="B9" s="178" t="s">
        <v>779</v>
      </c>
      <c r="C9" s="187" t="s">
        <v>145</v>
      </c>
      <c r="D9" s="179" t="s">
        <v>300</v>
      </c>
      <c r="E9" s="180">
        <v>1</v>
      </c>
      <c r="F9" s="181"/>
      <c r="G9" s="182">
        <f>ROUND(E9*F9,2)</f>
        <v>0</v>
      </c>
      <c r="H9" s="181"/>
      <c r="I9" s="182">
        <f>ROUND(E9*H9,2)</f>
        <v>0</v>
      </c>
      <c r="J9" s="181"/>
      <c r="K9" s="182">
        <f>ROUND(E9*J9,2)</f>
        <v>0</v>
      </c>
      <c r="L9" s="182">
        <v>21</v>
      </c>
      <c r="M9" s="182">
        <f>G9*(1+L9/100)</f>
        <v>0</v>
      </c>
      <c r="N9" s="180">
        <v>0</v>
      </c>
      <c r="O9" s="180">
        <f>ROUND(E9*N9,2)</f>
        <v>0</v>
      </c>
      <c r="P9" s="180">
        <v>0</v>
      </c>
      <c r="Q9" s="180">
        <f>ROUND(E9*P9,2)</f>
        <v>0</v>
      </c>
      <c r="R9" s="182"/>
      <c r="S9" s="182" t="s">
        <v>301</v>
      </c>
      <c r="T9" s="183" t="s">
        <v>302</v>
      </c>
      <c r="U9" s="158">
        <v>0</v>
      </c>
      <c r="V9" s="158">
        <f>ROUND(E9*U9,2)</f>
        <v>0</v>
      </c>
      <c r="W9" s="158"/>
      <c r="X9" s="158" t="s">
        <v>197</v>
      </c>
      <c r="Y9" s="158" t="s">
        <v>198</v>
      </c>
      <c r="Z9" s="148"/>
      <c r="AA9" s="148"/>
      <c r="AB9" s="148"/>
      <c r="AC9" s="148"/>
      <c r="AD9" s="148"/>
      <c r="AE9" s="148"/>
      <c r="AF9" s="148"/>
      <c r="AG9" s="148" t="s">
        <v>208</v>
      </c>
      <c r="AH9" s="148"/>
      <c r="AI9" s="148"/>
      <c r="AJ9" s="148"/>
      <c r="AK9" s="148"/>
      <c r="AL9" s="148"/>
      <c r="AM9" s="148"/>
      <c r="AN9" s="148"/>
      <c r="AO9" s="148"/>
      <c r="AP9" s="148"/>
      <c r="AQ9" s="148"/>
      <c r="AR9" s="148"/>
      <c r="AS9" s="148"/>
      <c r="AT9" s="148"/>
      <c r="AU9" s="148"/>
      <c r="AV9" s="148"/>
      <c r="AW9" s="148"/>
      <c r="AX9" s="148"/>
      <c r="AY9" s="148"/>
      <c r="AZ9" s="148"/>
      <c r="BA9" s="148"/>
      <c r="BB9" s="148"/>
      <c r="BC9" s="148"/>
      <c r="BD9" s="148"/>
      <c r="BE9" s="148"/>
      <c r="BF9" s="148"/>
      <c r="BG9" s="148"/>
      <c r="BH9" s="148"/>
    </row>
    <row r="10" spans="1:60" x14ac:dyDescent="0.2">
      <c r="A10" s="162" t="s">
        <v>189</v>
      </c>
      <c r="B10" s="163" t="s">
        <v>146</v>
      </c>
      <c r="C10" s="184" t="s">
        <v>147</v>
      </c>
      <c r="D10" s="164"/>
      <c r="E10" s="165"/>
      <c r="F10" s="166"/>
      <c r="G10" s="166">
        <f>SUMIF(AG11:AG11,"&lt;&gt;NOR",G11:G11)</f>
        <v>0</v>
      </c>
      <c r="H10" s="166"/>
      <c r="I10" s="166">
        <f>SUM(I11:I11)</f>
        <v>0</v>
      </c>
      <c r="J10" s="166"/>
      <c r="K10" s="166">
        <f>SUM(K11:K11)</f>
        <v>0</v>
      </c>
      <c r="L10" s="166"/>
      <c r="M10" s="166">
        <f>SUM(M11:M11)</f>
        <v>0</v>
      </c>
      <c r="N10" s="165"/>
      <c r="O10" s="165">
        <f>SUM(O11:O11)</f>
        <v>0</v>
      </c>
      <c r="P10" s="165"/>
      <c r="Q10" s="165">
        <f>SUM(Q11:Q11)</f>
        <v>0</v>
      </c>
      <c r="R10" s="166"/>
      <c r="S10" s="166"/>
      <c r="T10" s="167"/>
      <c r="U10" s="161"/>
      <c r="V10" s="161">
        <f>SUM(V11:V11)</f>
        <v>0</v>
      </c>
      <c r="W10" s="161"/>
      <c r="X10" s="161"/>
      <c r="Y10" s="161"/>
      <c r="AG10" t="s">
        <v>190</v>
      </c>
    </row>
    <row r="11" spans="1:60" outlineLevel="1" x14ac:dyDescent="0.2">
      <c r="A11" s="177">
        <v>2</v>
      </c>
      <c r="B11" s="178" t="s">
        <v>780</v>
      </c>
      <c r="C11" s="187" t="s">
        <v>147</v>
      </c>
      <c r="D11" s="179" t="s">
        <v>300</v>
      </c>
      <c r="E11" s="180">
        <v>1</v>
      </c>
      <c r="F11" s="181"/>
      <c r="G11" s="182">
        <f>ROUND(E11*F11,2)</f>
        <v>0</v>
      </c>
      <c r="H11" s="181"/>
      <c r="I11" s="182">
        <f>ROUND(E11*H11,2)</f>
        <v>0</v>
      </c>
      <c r="J11" s="181"/>
      <c r="K11" s="182">
        <f>ROUND(E11*J11,2)</f>
        <v>0</v>
      </c>
      <c r="L11" s="182">
        <v>21</v>
      </c>
      <c r="M11" s="182">
        <f>G11*(1+L11/100)</f>
        <v>0</v>
      </c>
      <c r="N11" s="180">
        <v>0</v>
      </c>
      <c r="O11" s="180">
        <f>ROUND(E11*N11,2)</f>
        <v>0</v>
      </c>
      <c r="P11" s="180">
        <v>0</v>
      </c>
      <c r="Q11" s="180">
        <f>ROUND(E11*P11,2)</f>
        <v>0</v>
      </c>
      <c r="R11" s="182"/>
      <c r="S11" s="182" t="s">
        <v>301</v>
      </c>
      <c r="T11" s="183" t="s">
        <v>302</v>
      </c>
      <c r="U11" s="158">
        <v>0</v>
      </c>
      <c r="V11" s="158">
        <f>ROUND(E11*U11,2)</f>
        <v>0</v>
      </c>
      <c r="W11" s="158"/>
      <c r="X11" s="158" t="s">
        <v>197</v>
      </c>
      <c r="Y11" s="158" t="s">
        <v>198</v>
      </c>
      <c r="Z11" s="148"/>
      <c r="AA11" s="148"/>
      <c r="AB11" s="148"/>
      <c r="AC11" s="148"/>
      <c r="AD11" s="148"/>
      <c r="AE11" s="148"/>
      <c r="AF11" s="148"/>
      <c r="AG11" s="148" t="s">
        <v>208</v>
      </c>
      <c r="AH11" s="148"/>
      <c r="AI11" s="148"/>
      <c r="AJ11" s="148"/>
      <c r="AK11" s="148"/>
      <c r="AL11" s="148"/>
      <c r="AM11" s="148"/>
      <c r="AN11" s="148"/>
      <c r="AO11" s="148"/>
      <c r="AP11" s="148"/>
      <c r="AQ11" s="148"/>
      <c r="AR11" s="148"/>
      <c r="AS11" s="148"/>
      <c r="AT11" s="148"/>
      <c r="AU11" s="148"/>
      <c r="AV11" s="148"/>
      <c r="AW11" s="148"/>
      <c r="AX11" s="148"/>
      <c r="AY11" s="148"/>
      <c r="AZ11" s="148"/>
      <c r="BA11" s="148"/>
      <c r="BB11" s="148"/>
      <c r="BC11" s="148"/>
      <c r="BD11" s="148"/>
      <c r="BE11" s="148"/>
      <c r="BF11" s="148"/>
      <c r="BG11" s="148"/>
      <c r="BH11" s="148"/>
    </row>
    <row r="12" spans="1:60" x14ac:dyDescent="0.2">
      <c r="A12" s="162" t="s">
        <v>189</v>
      </c>
      <c r="B12" s="163" t="s">
        <v>148</v>
      </c>
      <c r="C12" s="184" t="s">
        <v>149</v>
      </c>
      <c r="D12" s="164"/>
      <c r="E12" s="165"/>
      <c r="F12" s="166"/>
      <c r="G12" s="166">
        <f>SUMIF(AG13:AG13,"&lt;&gt;NOR",G13:G13)</f>
        <v>0</v>
      </c>
      <c r="H12" s="166"/>
      <c r="I12" s="166">
        <f>SUM(I13:I13)</f>
        <v>0</v>
      </c>
      <c r="J12" s="166"/>
      <c r="K12" s="166">
        <f>SUM(K13:K13)</f>
        <v>0</v>
      </c>
      <c r="L12" s="166"/>
      <c r="M12" s="166">
        <f>SUM(M13:M13)</f>
        <v>0</v>
      </c>
      <c r="N12" s="165"/>
      <c r="O12" s="165">
        <f>SUM(O13:O13)</f>
        <v>0</v>
      </c>
      <c r="P12" s="165"/>
      <c r="Q12" s="165">
        <f>SUM(Q13:Q13)</f>
        <v>0</v>
      </c>
      <c r="R12" s="166"/>
      <c r="S12" s="166"/>
      <c r="T12" s="167"/>
      <c r="U12" s="161"/>
      <c r="V12" s="161">
        <f>SUM(V13:V13)</f>
        <v>0</v>
      </c>
      <c r="W12" s="161"/>
      <c r="X12" s="161"/>
      <c r="Y12" s="161"/>
      <c r="AG12" t="s">
        <v>190</v>
      </c>
    </row>
    <row r="13" spans="1:60" outlineLevel="1" x14ac:dyDescent="0.2">
      <c r="A13" s="177">
        <v>3</v>
      </c>
      <c r="B13" s="178" t="s">
        <v>781</v>
      </c>
      <c r="C13" s="187" t="s">
        <v>149</v>
      </c>
      <c r="D13" s="179" t="s">
        <v>300</v>
      </c>
      <c r="E13" s="180">
        <v>1</v>
      </c>
      <c r="F13" s="181"/>
      <c r="G13" s="182">
        <f>ROUND(E13*F13,2)</f>
        <v>0</v>
      </c>
      <c r="H13" s="181"/>
      <c r="I13" s="182">
        <f>ROUND(E13*H13,2)</f>
        <v>0</v>
      </c>
      <c r="J13" s="181"/>
      <c r="K13" s="182">
        <f>ROUND(E13*J13,2)</f>
        <v>0</v>
      </c>
      <c r="L13" s="182">
        <v>21</v>
      </c>
      <c r="M13" s="182">
        <f>G13*(1+L13/100)</f>
        <v>0</v>
      </c>
      <c r="N13" s="180">
        <v>0</v>
      </c>
      <c r="O13" s="180">
        <f>ROUND(E13*N13,2)</f>
        <v>0</v>
      </c>
      <c r="P13" s="180">
        <v>0</v>
      </c>
      <c r="Q13" s="180">
        <f>ROUND(E13*P13,2)</f>
        <v>0</v>
      </c>
      <c r="R13" s="182"/>
      <c r="S13" s="182" t="s">
        <v>301</v>
      </c>
      <c r="T13" s="183" t="s">
        <v>302</v>
      </c>
      <c r="U13" s="158">
        <v>0</v>
      </c>
      <c r="V13" s="158">
        <f>ROUND(E13*U13,2)</f>
        <v>0</v>
      </c>
      <c r="W13" s="158"/>
      <c r="X13" s="158" t="s">
        <v>197</v>
      </c>
      <c r="Y13" s="158" t="s">
        <v>198</v>
      </c>
      <c r="Z13" s="148"/>
      <c r="AA13" s="148"/>
      <c r="AB13" s="148"/>
      <c r="AC13" s="148"/>
      <c r="AD13" s="148"/>
      <c r="AE13" s="148"/>
      <c r="AF13" s="148"/>
      <c r="AG13" s="148" t="s">
        <v>208</v>
      </c>
      <c r="AH13" s="148"/>
      <c r="AI13" s="148"/>
      <c r="AJ13" s="148"/>
      <c r="AK13" s="148"/>
      <c r="AL13" s="148"/>
      <c r="AM13" s="148"/>
      <c r="AN13" s="148"/>
      <c r="AO13" s="148"/>
      <c r="AP13" s="148"/>
      <c r="AQ13" s="148"/>
      <c r="AR13" s="148"/>
      <c r="AS13" s="148"/>
      <c r="AT13" s="148"/>
      <c r="AU13" s="148"/>
      <c r="AV13" s="148"/>
      <c r="AW13" s="148"/>
      <c r="AX13" s="148"/>
      <c r="AY13" s="148"/>
      <c r="AZ13" s="148"/>
      <c r="BA13" s="148"/>
      <c r="BB13" s="148"/>
      <c r="BC13" s="148"/>
      <c r="BD13" s="148"/>
      <c r="BE13" s="148"/>
      <c r="BF13" s="148"/>
      <c r="BG13" s="148"/>
      <c r="BH13" s="148"/>
    </row>
    <row r="14" spans="1:60" x14ac:dyDescent="0.2">
      <c r="A14" s="162" t="s">
        <v>189</v>
      </c>
      <c r="B14" s="163" t="s">
        <v>150</v>
      </c>
      <c r="C14" s="184" t="s">
        <v>151</v>
      </c>
      <c r="D14" s="164"/>
      <c r="E14" s="165"/>
      <c r="F14" s="166"/>
      <c r="G14" s="166">
        <f>SUMIF(AG15:AG15,"&lt;&gt;NOR",G15:G15)</f>
        <v>0</v>
      </c>
      <c r="H14" s="166"/>
      <c r="I14" s="166">
        <f>SUM(I15:I15)</f>
        <v>0</v>
      </c>
      <c r="J14" s="166"/>
      <c r="K14" s="166">
        <f>SUM(K15:K15)</f>
        <v>0</v>
      </c>
      <c r="L14" s="166"/>
      <c r="M14" s="166">
        <f>SUM(M15:M15)</f>
        <v>0</v>
      </c>
      <c r="N14" s="165"/>
      <c r="O14" s="165">
        <f>SUM(O15:O15)</f>
        <v>0</v>
      </c>
      <c r="P14" s="165"/>
      <c r="Q14" s="165">
        <f>SUM(Q15:Q15)</f>
        <v>0</v>
      </c>
      <c r="R14" s="166"/>
      <c r="S14" s="166"/>
      <c r="T14" s="167"/>
      <c r="U14" s="161"/>
      <c r="V14" s="161">
        <f>SUM(V15:V15)</f>
        <v>0</v>
      </c>
      <c r="W14" s="161"/>
      <c r="X14" s="161"/>
      <c r="Y14" s="161"/>
      <c r="AG14" t="s">
        <v>190</v>
      </c>
    </row>
    <row r="15" spans="1:60" outlineLevel="1" x14ac:dyDescent="0.2">
      <c r="A15" s="177">
        <v>4</v>
      </c>
      <c r="B15" s="178" t="s">
        <v>782</v>
      </c>
      <c r="C15" s="187" t="s">
        <v>151</v>
      </c>
      <c r="D15" s="179" t="s">
        <v>300</v>
      </c>
      <c r="E15" s="180">
        <v>1</v>
      </c>
      <c r="F15" s="181"/>
      <c r="G15" s="182">
        <f>ROUND(E15*F15,2)</f>
        <v>0</v>
      </c>
      <c r="H15" s="181"/>
      <c r="I15" s="182">
        <f>ROUND(E15*H15,2)</f>
        <v>0</v>
      </c>
      <c r="J15" s="181"/>
      <c r="K15" s="182">
        <f>ROUND(E15*J15,2)</f>
        <v>0</v>
      </c>
      <c r="L15" s="182">
        <v>21</v>
      </c>
      <c r="M15" s="182">
        <f>G15*(1+L15/100)</f>
        <v>0</v>
      </c>
      <c r="N15" s="180">
        <v>0</v>
      </c>
      <c r="O15" s="180">
        <f>ROUND(E15*N15,2)</f>
        <v>0</v>
      </c>
      <c r="P15" s="180">
        <v>0</v>
      </c>
      <c r="Q15" s="180">
        <f>ROUND(E15*P15,2)</f>
        <v>0</v>
      </c>
      <c r="R15" s="182"/>
      <c r="S15" s="182" t="s">
        <v>301</v>
      </c>
      <c r="T15" s="183" t="s">
        <v>302</v>
      </c>
      <c r="U15" s="158">
        <v>0</v>
      </c>
      <c r="V15" s="158">
        <f>ROUND(E15*U15,2)</f>
        <v>0</v>
      </c>
      <c r="W15" s="158"/>
      <c r="X15" s="158" t="s">
        <v>197</v>
      </c>
      <c r="Y15" s="158" t="s">
        <v>198</v>
      </c>
      <c r="Z15" s="148"/>
      <c r="AA15" s="148"/>
      <c r="AB15" s="148"/>
      <c r="AC15" s="148"/>
      <c r="AD15" s="148"/>
      <c r="AE15" s="148"/>
      <c r="AF15" s="148"/>
      <c r="AG15" s="148" t="s">
        <v>208</v>
      </c>
      <c r="AH15" s="148"/>
      <c r="AI15" s="148"/>
      <c r="AJ15" s="148"/>
      <c r="AK15" s="148"/>
      <c r="AL15" s="148"/>
      <c r="AM15" s="148"/>
      <c r="AN15" s="148"/>
      <c r="AO15" s="148"/>
      <c r="AP15" s="148"/>
      <c r="AQ15" s="148"/>
      <c r="AR15" s="148"/>
      <c r="AS15" s="148"/>
      <c r="AT15" s="148"/>
      <c r="AU15" s="148"/>
      <c r="AV15" s="148"/>
      <c r="AW15" s="148"/>
      <c r="AX15" s="148"/>
      <c r="AY15" s="148"/>
      <c r="AZ15" s="148"/>
      <c r="BA15" s="148"/>
      <c r="BB15" s="148"/>
      <c r="BC15" s="148"/>
      <c r="BD15" s="148"/>
      <c r="BE15" s="148"/>
      <c r="BF15" s="148"/>
      <c r="BG15" s="148"/>
      <c r="BH15" s="148"/>
    </row>
    <row r="16" spans="1:60" x14ac:dyDescent="0.2">
      <c r="A16" s="162" t="s">
        <v>189</v>
      </c>
      <c r="B16" s="163" t="s">
        <v>152</v>
      </c>
      <c r="C16" s="184" t="s">
        <v>28</v>
      </c>
      <c r="D16" s="164"/>
      <c r="E16" s="165"/>
      <c r="F16" s="166"/>
      <c r="G16" s="166">
        <f>SUMIF(AG17:AG25,"&lt;&gt;NOR",G17:G25)</f>
        <v>0</v>
      </c>
      <c r="H16" s="166"/>
      <c r="I16" s="166">
        <f>SUM(I17:I25)</f>
        <v>0</v>
      </c>
      <c r="J16" s="166"/>
      <c r="K16" s="166">
        <f>SUM(K17:K25)</f>
        <v>0</v>
      </c>
      <c r="L16" s="166"/>
      <c r="M16" s="166">
        <f>SUM(M17:M25)</f>
        <v>0</v>
      </c>
      <c r="N16" s="165"/>
      <c r="O16" s="165">
        <f>SUM(O17:O25)</f>
        <v>0</v>
      </c>
      <c r="P16" s="165"/>
      <c r="Q16" s="165">
        <f>SUM(Q17:Q25)</f>
        <v>0</v>
      </c>
      <c r="R16" s="166"/>
      <c r="S16" s="166"/>
      <c r="T16" s="167"/>
      <c r="U16" s="161"/>
      <c r="V16" s="161">
        <f>SUM(V17:V25)</f>
        <v>0</v>
      </c>
      <c r="W16" s="161"/>
      <c r="X16" s="161"/>
      <c r="Y16" s="161"/>
      <c r="AG16" t="s">
        <v>190</v>
      </c>
    </row>
    <row r="17" spans="1:60" outlineLevel="1" x14ac:dyDescent="0.2">
      <c r="A17" s="177">
        <v>5</v>
      </c>
      <c r="B17" s="178" t="s">
        <v>783</v>
      </c>
      <c r="C17" s="187" t="s">
        <v>784</v>
      </c>
      <c r="D17" s="179" t="s">
        <v>300</v>
      </c>
      <c r="E17" s="180">
        <v>1</v>
      </c>
      <c r="F17" s="181"/>
      <c r="G17" s="182">
        <f t="shared" ref="G17:G25" si="0">ROUND(E17*F17,2)</f>
        <v>0</v>
      </c>
      <c r="H17" s="181"/>
      <c r="I17" s="182">
        <f t="shared" ref="I17:I25" si="1">ROUND(E17*H17,2)</f>
        <v>0</v>
      </c>
      <c r="J17" s="181"/>
      <c r="K17" s="182">
        <f t="shared" ref="K17:K25" si="2">ROUND(E17*J17,2)</f>
        <v>0</v>
      </c>
      <c r="L17" s="182">
        <v>21</v>
      </c>
      <c r="M17" s="182">
        <f t="shared" ref="M17:M25" si="3">G17*(1+L17/100)</f>
        <v>0</v>
      </c>
      <c r="N17" s="180">
        <v>0</v>
      </c>
      <c r="O17" s="180">
        <f t="shared" ref="O17:O25" si="4">ROUND(E17*N17,2)</f>
        <v>0</v>
      </c>
      <c r="P17" s="180">
        <v>0</v>
      </c>
      <c r="Q17" s="180">
        <f t="shared" ref="Q17:Q25" si="5">ROUND(E17*P17,2)</f>
        <v>0</v>
      </c>
      <c r="R17" s="182"/>
      <c r="S17" s="182" t="s">
        <v>301</v>
      </c>
      <c r="T17" s="183" t="s">
        <v>302</v>
      </c>
      <c r="U17" s="158">
        <v>0</v>
      </c>
      <c r="V17" s="158">
        <f t="shared" ref="V17:V25" si="6">ROUND(E17*U17,2)</f>
        <v>0</v>
      </c>
      <c r="W17" s="158"/>
      <c r="X17" s="158" t="s">
        <v>197</v>
      </c>
      <c r="Y17" s="158" t="s">
        <v>198</v>
      </c>
      <c r="Z17" s="148"/>
      <c r="AA17" s="148"/>
      <c r="AB17" s="148"/>
      <c r="AC17" s="148"/>
      <c r="AD17" s="148"/>
      <c r="AE17" s="148"/>
      <c r="AF17" s="148"/>
      <c r="AG17" s="148" t="s">
        <v>208</v>
      </c>
      <c r="AH17" s="148"/>
      <c r="AI17" s="148"/>
      <c r="AJ17" s="148"/>
      <c r="AK17" s="148"/>
      <c r="AL17" s="148"/>
      <c r="AM17" s="148"/>
      <c r="AN17" s="148"/>
      <c r="AO17" s="148"/>
      <c r="AP17" s="148"/>
      <c r="AQ17" s="148"/>
      <c r="AR17" s="148"/>
      <c r="AS17" s="148"/>
      <c r="AT17" s="148"/>
      <c r="AU17" s="148"/>
      <c r="AV17" s="148"/>
      <c r="AW17" s="148"/>
      <c r="AX17" s="148"/>
      <c r="AY17" s="148"/>
      <c r="AZ17" s="148"/>
      <c r="BA17" s="148"/>
      <c r="BB17" s="148"/>
      <c r="BC17" s="148"/>
      <c r="BD17" s="148"/>
      <c r="BE17" s="148"/>
      <c r="BF17" s="148"/>
      <c r="BG17" s="148"/>
      <c r="BH17" s="148"/>
    </row>
    <row r="18" spans="1:60" outlineLevel="1" x14ac:dyDescent="0.2">
      <c r="A18" s="177">
        <v>6</v>
      </c>
      <c r="B18" s="178" t="s">
        <v>785</v>
      </c>
      <c r="C18" s="187" t="s">
        <v>786</v>
      </c>
      <c r="D18" s="179" t="s">
        <v>300</v>
      </c>
      <c r="E18" s="180">
        <v>1</v>
      </c>
      <c r="F18" s="181"/>
      <c r="G18" s="182">
        <f t="shared" si="0"/>
        <v>0</v>
      </c>
      <c r="H18" s="181"/>
      <c r="I18" s="182">
        <f t="shared" si="1"/>
        <v>0</v>
      </c>
      <c r="J18" s="181"/>
      <c r="K18" s="182">
        <f t="shared" si="2"/>
        <v>0</v>
      </c>
      <c r="L18" s="182">
        <v>21</v>
      </c>
      <c r="M18" s="182">
        <f t="shared" si="3"/>
        <v>0</v>
      </c>
      <c r="N18" s="180">
        <v>0</v>
      </c>
      <c r="O18" s="180">
        <f t="shared" si="4"/>
        <v>0</v>
      </c>
      <c r="P18" s="180">
        <v>0</v>
      </c>
      <c r="Q18" s="180">
        <f t="shared" si="5"/>
        <v>0</v>
      </c>
      <c r="R18" s="182"/>
      <c r="S18" s="182" t="s">
        <v>301</v>
      </c>
      <c r="T18" s="183" t="s">
        <v>302</v>
      </c>
      <c r="U18" s="158">
        <v>0</v>
      </c>
      <c r="V18" s="158">
        <f t="shared" si="6"/>
        <v>0</v>
      </c>
      <c r="W18" s="158"/>
      <c r="X18" s="158" t="s">
        <v>197</v>
      </c>
      <c r="Y18" s="158" t="s">
        <v>198</v>
      </c>
      <c r="Z18" s="148"/>
      <c r="AA18" s="148"/>
      <c r="AB18" s="148"/>
      <c r="AC18" s="148"/>
      <c r="AD18" s="148"/>
      <c r="AE18" s="148"/>
      <c r="AF18" s="148"/>
      <c r="AG18" s="148" t="s">
        <v>208</v>
      </c>
      <c r="AH18" s="148"/>
      <c r="AI18" s="148"/>
      <c r="AJ18" s="148"/>
      <c r="AK18" s="148"/>
      <c r="AL18" s="148"/>
      <c r="AM18" s="148"/>
      <c r="AN18" s="148"/>
      <c r="AO18" s="148"/>
      <c r="AP18" s="148"/>
      <c r="AQ18" s="148"/>
      <c r="AR18" s="148"/>
      <c r="AS18" s="148"/>
      <c r="AT18" s="148"/>
      <c r="AU18" s="148"/>
      <c r="AV18" s="148"/>
      <c r="AW18" s="148"/>
      <c r="AX18" s="148"/>
      <c r="AY18" s="148"/>
      <c r="AZ18" s="148"/>
      <c r="BA18" s="148"/>
      <c r="BB18" s="148"/>
      <c r="BC18" s="148"/>
      <c r="BD18" s="148"/>
      <c r="BE18" s="148"/>
      <c r="BF18" s="148"/>
      <c r="BG18" s="148"/>
      <c r="BH18" s="148"/>
    </row>
    <row r="19" spans="1:60" outlineLevel="1" x14ac:dyDescent="0.2">
      <c r="A19" s="177">
        <v>7</v>
      </c>
      <c r="B19" s="178" t="s">
        <v>787</v>
      </c>
      <c r="C19" s="187" t="s">
        <v>788</v>
      </c>
      <c r="D19" s="179" t="s">
        <v>300</v>
      </c>
      <c r="E19" s="180">
        <v>1</v>
      </c>
      <c r="F19" s="181"/>
      <c r="G19" s="182">
        <f t="shared" si="0"/>
        <v>0</v>
      </c>
      <c r="H19" s="181"/>
      <c r="I19" s="182">
        <f t="shared" si="1"/>
        <v>0</v>
      </c>
      <c r="J19" s="181"/>
      <c r="K19" s="182">
        <f t="shared" si="2"/>
        <v>0</v>
      </c>
      <c r="L19" s="182">
        <v>21</v>
      </c>
      <c r="M19" s="182">
        <f t="shared" si="3"/>
        <v>0</v>
      </c>
      <c r="N19" s="180">
        <v>0</v>
      </c>
      <c r="O19" s="180">
        <f t="shared" si="4"/>
        <v>0</v>
      </c>
      <c r="P19" s="180">
        <v>0</v>
      </c>
      <c r="Q19" s="180">
        <f t="shared" si="5"/>
        <v>0</v>
      </c>
      <c r="R19" s="182"/>
      <c r="S19" s="182" t="s">
        <v>301</v>
      </c>
      <c r="T19" s="183" t="s">
        <v>302</v>
      </c>
      <c r="U19" s="158">
        <v>0</v>
      </c>
      <c r="V19" s="158">
        <f t="shared" si="6"/>
        <v>0</v>
      </c>
      <c r="W19" s="158"/>
      <c r="X19" s="158" t="s">
        <v>197</v>
      </c>
      <c r="Y19" s="158" t="s">
        <v>198</v>
      </c>
      <c r="Z19" s="148"/>
      <c r="AA19" s="148"/>
      <c r="AB19" s="148"/>
      <c r="AC19" s="148"/>
      <c r="AD19" s="148"/>
      <c r="AE19" s="148"/>
      <c r="AF19" s="148"/>
      <c r="AG19" s="148" t="s">
        <v>208</v>
      </c>
      <c r="AH19" s="148"/>
      <c r="AI19" s="148"/>
      <c r="AJ19" s="148"/>
      <c r="AK19" s="148"/>
      <c r="AL19" s="148"/>
      <c r="AM19" s="148"/>
      <c r="AN19" s="148"/>
      <c r="AO19" s="148"/>
      <c r="AP19" s="148"/>
      <c r="AQ19" s="148"/>
      <c r="AR19" s="148"/>
      <c r="AS19" s="148"/>
      <c r="AT19" s="148"/>
      <c r="AU19" s="148"/>
      <c r="AV19" s="148"/>
      <c r="AW19" s="148"/>
      <c r="AX19" s="148"/>
      <c r="AY19" s="148"/>
      <c r="AZ19" s="148"/>
      <c r="BA19" s="148"/>
      <c r="BB19" s="148"/>
      <c r="BC19" s="148"/>
      <c r="BD19" s="148"/>
      <c r="BE19" s="148"/>
      <c r="BF19" s="148"/>
      <c r="BG19" s="148"/>
      <c r="BH19" s="148"/>
    </row>
    <row r="20" spans="1:60" outlineLevel="1" x14ac:dyDescent="0.2">
      <c r="A20" s="177">
        <v>8</v>
      </c>
      <c r="B20" s="178" t="s">
        <v>789</v>
      </c>
      <c r="C20" s="187" t="s">
        <v>790</v>
      </c>
      <c r="D20" s="179" t="s">
        <v>300</v>
      </c>
      <c r="E20" s="180">
        <v>1</v>
      </c>
      <c r="F20" s="181"/>
      <c r="G20" s="182">
        <f t="shared" si="0"/>
        <v>0</v>
      </c>
      <c r="H20" s="181"/>
      <c r="I20" s="182">
        <f t="shared" si="1"/>
        <v>0</v>
      </c>
      <c r="J20" s="181"/>
      <c r="K20" s="182">
        <f t="shared" si="2"/>
        <v>0</v>
      </c>
      <c r="L20" s="182">
        <v>21</v>
      </c>
      <c r="M20" s="182">
        <f t="shared" si="3"/>
        <v>0</v>
      </c>
      <c r="N20" s="180">
        <v>0</v>
      </c>
      <c r="O20" s="180">
        <f t="shared" si="4"/>
        <v>0</v>
      </c>
      <c r="P20" s="180">
        <v>0</v>
      </c>
      <c r="Q20" s="180">
        <f t="shared" si="5"/>
        <v>0</v>
      </c>
      <c r="R20" s="182"/>
      <c r="S20" s="182" t="s">
        <v>301</v>
      </c>
      <c r="T20" s="183" t="s">
        <v>302</v>
      </c>
      <c r="U20" s="158">
        <v>0</v>
      </c>
      <c r="V20" s="158">
        <f t="shared" si="6"/>
        <v>0</v>
      </c>
      <c r="W20" s="158"/>
      <c r="X20" s="158" t="s">
        <v>197</v>
      </c>
      <c r="Y20" s="158" t="s">
        <v>198</v>
      </c>
      <c r="Z20" s="148"/>
      <c r="AA20" s="148"/>
      <c r="AB20" s="148"/>
      <c r="AC20" s="148"/>
      <c r="AD20" s="148"/>
      <c r="AE20" s="148"/>
      <c r="AF20" s="148"/>
      <c r="AG20" s="148" t="s">
        <v>208</v>
      </c>
      <c r="AH20" s="148"/>
      <c r="AI20" s="148"/>
      <c r="AJ20" s="148"/>
      <c r="AK20" s="148"/>
      <c r="AL20" s="148"/>
      <c r="AM20" s="148"/>
      <c r="AN20" s="148"/>
      <c r="AO20" s="148"/>
      <c r="AP20" s="148"/>
      <c r="AQ20" s="148"/>
      <c r="AR20" s="148"/>
      <c r="AS20" s="148"/>
      <c r="AT20" s="148"/>
      <c r="AU20" s="148"/>
      <c r="AV20" s="148"/>
      <c r="AW20" s="148"/>
      <c r="AX20" s="148"/>
      <c r="AY20" s="148"/>
      <c r="AZ20" s="148"/>
      <c r="BA20" s="148"/>
      <c r="BB20" s="148"/>
      <c r="BC20" s="148"/>
      <c r="BD20" s="148"/>
      <c r="BE20" s="148"/>
      <c r="BF20" s="148"/>
      <c r="BG20" s="148"/>
      <c r="BH20" s="148"/>
    </row>
    <row r="21" spans="1:60" outlineLevel="1" x14ac:dyDescent="0.2">
      <c r="A21" s="177">
        <v>9</v>
      </c>
      <c r="B21" s="178" t="s">
        <v>791</v>
      </c>
      <c r="C21" s="187" t="s">
        <v>792</v>
      </c>
      <c r="D21" s="179" t="s">
        <v>300</v>
      </c>
      <c r="E21" s="180">
        <v>1</v>
      </c>
      <c r="F21" s="181"/>
      <c r="G21" s="182">
        <f t="shared" si="0"/>
        <v>0</v>
      </c>
      <c r="H21" s="181"/>
      <c r="I21" s="182">
        <f t="shared" si="1"/>
        <v>0</v>
      </c>
      <c r="J21" s="181"/>
      <c r="K21" s="182">
        <f t="shared" si="2"/>
        <v>0</v>
      </c>
      <c r="L21" s="182">
        <v>21</v>
      </c>
      <c r="M21" s="182">
        <f t="shared" si="3"/>
        <v>0</v>
      </c>
      <c r="N21" s="180">
        <v>0</v>
      </c>
      <c r="O21" s="180">
        <f t="shared" si="4"/>
        <v>0</v>
      </c>
      <c r="P21" s="180">
        <v>0</v>
      </c>
      <c r="Q21" s="180">
        <f t="shared" si="5"/>
        <v>0</v>
      </c>
      <c r="R21" s="182"/>
      <c r="S21" s="182" t="s">
        <v>301</v>
      </c>
      <c r="T21" s="183" t="s">
        <v>302</v>
      </c>
      <c r="U21" s="158">
        <v>0</v>
      </c>
      <c r="V21" s="158">
        <f t="shared" si="6"/>
        <v>0</v>
      </c>
      <c r="W21" s="158"/>
      <c r="X21" s="158" t="s">
        <v>197</v>
      </c>
      <c r="Y21" s="158" t="s">
        <v>198</v>
      </c>
      <c r="Z21" s="148"/>
      <c r="AA21" s="148"/>
      <c r="AB21" s="148"/>
      <c r="AC21" s="148"/>
      <c r="AD21" s="148"/>
      <c r="AE21" s="148"/>
      <c r="AF21" s="148"/>
      <c r="AG21" s="148" t="s">
        <v>208</v>
      </c>
      <c r="AH21" s="148"/>
      <c r="AI21" s="148"/>
      <c r="AJ21" s="148"/>
      <c r="AK21" s="148"/>
      <c r="AL21" s="148"/>
      <c r="AM21" s="148"/>
      <c r="AN21" s="148"/>
      <c r="AO21" s="148"/>
      <c r="AP21" s="148"/>
      <c r="AQ21" s="148"/>
      <c r="AR21" s="148"/>
      <c r="AS21" s="148"/>
      <c r="AT21" s="148"/>
      <c r="AU21" s="148"/>
      <c r="AV21" s="148"/>
      <c r="AW21" s="148"/>
      <c r="AX21" s="148"/>
      <c r="AY21" s="148"/>
      <c r="AZ21" s="148"/>
      <c r="BA21" s="148"/>
      <c r="BB21" s="148"/>
      <c r="BC21" s="148"/>
      <c r="BD21" s="148"/>
      <c r="BE21" s="148"/>
      <c r="BF21" s="148"/>
      <c r="BG21" s="148"/>
      <c r="BH21" s="148"/>
    </row>
    <row r="22" spans="1:60" outlineLevel="1" x14ac:dyDescent="0.2">
      <c r="A22" s="177">
        <v>10</v>
      </c>
      <c r="B22" s="178" t="s">
        <v>793</v>
      </c>
      <c r="C22" s="187" t="s">
        <v>794</v>
      </c>
      <c r="D22" s="179" t="s">
        <v>300</v>
      </c>
      <c r="E22" s="180">
        <v>1</v>
      </c>
      <c r="F22" s="181"/>
      <c r="G22" s="182">
        <f t="shared" si="0"/>
        <v>0</v>
      </c>
      <c r="H22" s="181"/>
      <c r="I22" s="182">
        <f t="shared" si="1"/>
        <v>0</v>
      </c>
      <c r="J22" s="181"/>
      <c r="K22" s="182">
        <f t="shared" si="2"/>
        <v>0</v>
      </c>
      <c r="L22" s="182">
        <v>21</v>
      </c>
      <c r="M22" s="182">
        <f t="shared" si="3"/>
        <v>0</v>
      </c>
      <c r="N22" s="180">
        <v>0</v>
      </c>
      <c r="O22" s="180">
        <f t="shared" si="4"/>
        <v>0</v>
      </c>
      <c r="P22" s="180">
        <v>0</v>
      </c>
      <c r="Q22" s="180">
        <f t="shared" si="5"/>
        <v>0</v>
      </c>
      <c r="R22" s="182"/>
      <c r="S22" s="182" t="s">
        <v>301</v>
      </c>
      <c r="T22" s="183" t="s">
        <v>302</v>
      </c>
      <c r="U22" s="158">
        <v>0</v>
      </c>
      <c r="V22" s="158">
        <f t="shared" si="6"/>
        <v>0</v>
      </c>
      <c r="W22" s="158"/>
      <c r="X22" s="158" t="s">
        <v>197</v>
      </c>
      <c r="Y22" s="158" t="s">
        <v>198</v>
      </c>
      <c r="Z22" s="148"/>
      <c r="AA22" s="148"/>
      <c r="AB22" s="148"/>
      <c r="AC22" s="148"/>
      <c r="AD22" s="148"/>
      <c r="AE22" s="148"/>
      <c r="AF22" s="148"/>
      <c r="AG22" s="148" t="s">
        <v>208</v>
      </c>
      <c r="AH22" s="148"/>
      <c r="AI22" s="148"/>
      <c r="AJ22" s="148"/>
      <c r="AK22" s="148"/>
      <c r="AL22" s="148"/>
      <c r="AM22" s="148"/>
      <c r="AN22" s="148"/>
      <c r="AO22" s="148"/>
      <c r="AP22" s="148"/>
      <c r="AQ22" s="148"/>
      <c r="AR22" s="148"/>
      <c r="AS22" s="148"/>
      <c r="AT22" s="148"/>
      <c r="AU22" s="148"/>
      <c r="AV22" s="148"/>
      <c r="AW22" s="148"/>
      <c r="AX22" s="148"/>
      <c r="AY22" s="148"/>
      <c r="AZ22" s="148"/>
      <c r="BA22" s="148"/>
      <c r="BB22" s="148"/>
      <c r="BC22" s="148"/>
      <c r="BD22" s="148"/>
      <c r="BE22" s="148"/>
      <c r="BF22" s="148"/>
      <c r="BG22" s="148"/>
      <c r="BH22" s="148"/>
    </row>
    <row r="23" spans="1:60" outlineLevel="1" x14ac:dyDescent="0.2">
      <c r="A23" s="177">
        <v>11</v>
      </c>
      <c r="B23" s="178" t="s">
        <v>795</v>
      </c>
      <c r="C23" s="187" t="s">
        <v>796</v>
      </c>
      <c r="D23" s="179" t="s">
        <v>300</v>
      </c>
      <c r="E23" s="180">
        <v>1</v>
      </c>
      <c r="F23" s="181"/>
      <c r="G23" s="182">
        <f t="shared" si="0"/>
        <v>0</v>
      </c>
      <c r="H23" s="181"/>
      <c r="I23" s="182">
        <f t="shared" si="1"/>
        <v>0</v>
      </c>
      <c r="J23" s="181"/>
      <c r="K23" s="182">
        <f t="shared" si="2"/>
        <v>0</v>
      </c>
      <c r="L23" s="182">
        <v>21</v>
      </c>
      <c r="M23" s="182">
        <f t="shared" si="3"/>
        <v>0</v>
      </c>
      <c r="N23" s="180">
        <v>0</v>
      </c>
      <c r="O23" s="180">
        <f t="shared" si="4"/>
        <v>0</v>
      </c>
      <c r="P23" s="180">
        <v>0</v>
      </c>
      <c r="Q23" s="180">
        <f t="shared" si="5"/>
        <v>0</v>
      </c>
      <c r="R23" s="182"/>
      <c r="S23" s="182" t="s">
        <v>301</v>
      </c>
      <c r="T23" s="183" t="s">
        <v>302</v>
      </c>
      <c r="U23" s="158">
        <v>0</v>
      </c>
      <c r="V23" s="158">
        <f t="shared" si="6"/>
        <v>0</v>
      </c>
      <c r="W23" s="158"/>
      <c r="X23" s="158" t="s">
        <v>197</v>
      </c>
      <c r="Y23" s="158" t="s">
        <v>198</v>
      </c>
      <c r="Z23" s="148"/>
      <c r="AA23" s="148"/>
      <c r="AB23" s="148"/>
      <c r="AC23" s="148"/>
      <c r="AD23" s="148"/>
      <c r="AE23" s="148"/>
      <c r="AF23" s="148"/>
      <c r="AG23" s="148" t="s">
        <v>208</v>
      </c>
      <c r="AH23" s="148"/>
      <c r="AI23" s="148"/>
      <c r="AJ23" s="148"/>
      <c r="AK23" s="148"/>
      <c r="AL23" s="148"/>
      <c r="AM23" s="148"/>
      <c r="AN23" s="148"/>
      <c r="AO23" s="148"/>
      <c r="AP23" s="148"/>
      <c r="AQ23" s="148"/>
      <c r="AR23" s="148"/>
      <c r="AS23" s="148"/>
      <c r="AT23" s="148"/>
      <c r="AU23" s="148"/>
      <c r="AV23" s="148"/>
      <c r="AW23" s="148"/>
      <c r="AX23" s="148"/>
      <c r="AY23" s="148"/>
      <c r="AZ23" s="148"/>
      <c r="BA23" s="148"/>
      <c r="BB23" s="148"/>
      <c r="BC23" s="148"/>
      <c r="BD23" s="148"/>
      <c r="BE23" s="148"/>
      <c r="BF23" s="148"/>
      <c r="BG23" s="148"/>
      <c r="BH23" s="148"/>
    </row>
    <row r="24" spans="1:60" outlineLevel="1" x14ac:dyDescent="0.2">
      <c r="A24" s="177">
        <v>12</v>
      </c>
      <c r="B24" s="178" t="s">
        <v>797</v>
      </c>
      <c r="C24" s="187" t="s">
        <v>798</v>
      </c>
      <c r="D24" s="179" t="s">
        <v>300</v>
      </c>
      <c r="E24" s="180">
        <v>1</v>
      </c>
      <c r="F24" s="181"/>
      <c r="G24" s="182">
        <f t="shared" si="0"/>
        <v>0</v>
      </c>
      <c r="H24" s="181"/>
      <c r="I24" s="182">
        <f t="shared" si="1"/>
        <v>0</v>
      </c>
      <c r="J24" s="181"/>
      <c r="K24" s="182">
        <f t="shared" si="2"/>
        <v>0</v>
      </c>
      <c r="L24" s="182">
        <v>21</v>
      </c>
      <c r="M24" s="182">
        <f t="shared" si="3"/>
        <v>0</v>
      </c>
      <c r="N24" s="180">
        <v>0</v>
      </c>
      <c r="O24" s="180">
        <f t="shared" si="4"/>
        <v>0</v>
      </c>
      <c r="P24" s="180">
        <v>0</v>
      </c>
      <c r="Q24" s="180">
        <f t="shared" si="5"/>
        <v>0</v>
      </c>
      <c r="R24" s="182"/>
      <c r="S24" s="182" t="s">
        <v>301</v>
      </c>
      <c r="T24" s="183" t="s">
        <v>302</v>
      </c>
      <c r="U24" s="158">
        <v>0</v>
      </c>
      <c r="V24" s="158">
        <f t="shared" si="6"/>
        <v>0</v>
      </c>
      <c r="W24" s="158"/>
      <c r="X24" s="158" t="s">
        <v>197</v>
      </c>
      <c r="Y24" s="158" t="s">
        <v>198</v>
      </c>
      <c r="Z24" s="148"/>
      <c r="AA24" s="148"/>
      <c r="AB24" s="148"/>
      <c r="AC24" s="148"/>
      <c r="AD24" s="148"/>
      <c r="AE24" s="148"/>
      <c r="AF24" s="148"/>
      <c r="AG24" s="148" t="s">
        <v>208</v>
      </c>
      <c r="AH24" s="148"/>
      <c r="AI24" s="148"/>
      <c r="AJ24" s="148"/>
      <c r="AK24" s="148"/>
      <c r="AL24" s="148"/>
      <c r="AM24" s="148"/>
      <c r="AN24" s="148"/>
      <c r="AO24" s="148"/>
      <c r="AP24" s="148"/>
      <c r="AQ24" s="148"/>
      <c r="AR24" s="148"/>
      <c r="AS24" s="148"/>
      <c r="AT24" s="148"/>
      <c r="AU24" s="148"/>
      <c r="AV24" s="148"/>
      <c r="AW24" s="148"/>
      <c r="AX24" s="148"/>
      <c r="AY24" s="148"/>
      <c r="AZ24" s="148"/>
      <c r="BA24" s="148"/>
      <c r="BB24" s="148"/>
      <c r="BC24" s="148"/>
      <c r="BD24" s="148"/>
      <c r="BE24" s="148"/>
      <c r="BF24" s="148"/>
      <c r="BG24" s="148"/>
      <c r="BH24" s="148"/>
    </row>
    <row r="25" spans="1:60" outlineLevel="1" x14ac:dyDescent="0.2">
      <c r="A25" s="169">
        <v>13</v>
      </c>
      <c r="B25" s="170" t="s">
        <v>799</v>
      </c>
      <c r="C25" s="185" t="s">
        <v>800</v>
      </c>
      <c r="D25" s="171" t="s">
        <v>801</v>
      </c>
      <c r="E25" s="172">
        <v>1</v>
      </c>
      <c r="F25" s="173"/>
      <c r="G25" s="174">
        <f t="shared" si="0"/>
        <v>0</v>
      </c>
      <c r="H25" s="173"/>
      <c r="I25" s="174">
        <f t="shared" si="1"/>
        <v>0</v>
      </c>
      <c r="J25" s="173"/>
      <c r="K25" s="174">
        <f t="shared" si="2"/>
        <v>0</v>
      </c>
      <c r="L25" s="174">
        <v>21</v>
      </c>
      <c r="M25" s="174">
        <f t="shared" si="3"/>
        <v>0</v>
      </c>
      <c r="N25" s="172">
        <v>0</v>
      </c>
      <c r="O25" s="172">
        <f t="shared" si="4"/>
        <v>0</v>
      </c>
      <c r="P25" s="172">
        <v>0</v>
      </c>
      <c r="Q25" s="172">
        <f t="shared" si="5"/>
        <v>0</v>
      </c>
      <c r="R25" s="174"/>
      <c r="S25" s="174" t="s">
        <v>301</v>
      </c>
      <c r="T25" s="175" t="s">
        <v>302</v>
      </c>
      <c r="U25" s="158">
        <v>0</v>
      </c>
      <c r="V25" s="158">
        <f t="shared" si="6"/>
        <v>0</v>
      </c>
      <c r="W25" s="158"/>
      <c r="X25" s="158" t="s">
        <v>197</v>
      </c>
      <c r="Y25" s="158" t="s">
        <v>198</v>
      </c>
      <c r="Z25" s="148"/>
      <c r="AA25" s="148"/>
      <c r="AB25" s="148"/>
      <c r="AC25" s="148"/>
      <c r="AD25" s="148"/>
      <c r="AE25" s="148"/>
      <c r="AF25" s="148"/>
      <c r="AG25" s="148" t="s">
        <v>199</v>
      </c>
      <c r="AH25" s="148"/>
      <c r="AI25" s="148"/>
      <c r="AJ25" s="148"/>
      <c r="AK25" s="148"/>
      <c r="AL25" s="148"/>
      <c r="AM25" s="148"/>
      <c r="AN25" s="148"/>
      <c r="AO25" s="148"/>
      <c r="AP25" s="148"/>
      <c r="AQ25" s="148"/>
      <c r="AR25" s="148"/>
      <c r="AS25" s="148"/>
      <c r="AT25" s="148"/>
      <c r="AU25" s="148"/>
      <c r="AV25" s="148"/>
      <c r="AW25" s="148"/>
      <c r="AX25" s="148"/>
      <c r="AY25" s="148"/>
      <c r="AZ25" s="148"/>
      <c r="BA25" s="148"/>
      <c r="BB25" s="148"/>
      <c r="BC25" s="148"/>
      <c r="BD25" s="148"/>
      <c r="BE25" s="148"/>
      <c r="BF25" s="148"/>
      <c r="BG25" s="148"/>
      <c r="BH25" s="148"/>
    </row>
    <row r="26" spans="1:60" x14ac:dyDescent="0.2">
      <c r="A26" s="3"/>
      <c r="B26" s="4"/>
      <c r="C26" s="188"/>
      <c r="D26" s="6"/>
      <c r="E26" s="3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AE26">
        <v>12</v>
      </c>
      <c r="AF26">
        <v>21</v>
      </c>
      <c r="AG26" t="s">
        <v>175</v>
      </c>
    </row>
    <row r="27" spans="1:60" x14ac:dyDescent="0.2">
      <c r="A27" s="151"/>
      <c r="B27" s="152" t="s">
        <v>29</v>
      </c>
      <c r="C27" s="189"/>
      <c r="D27" s="153"/>
      <c r="E27" s="154"/>
      <c r="F27" s="154"/>
      <c r="G27" s="168">
        <f>G8+G10+G12+G14+G16</f>
        <v>0</v>
      </c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AE27">
        <f>SUMIF(L7:L25,AE26,G7:G25)</f>
        <v>0</v>
      </c>
      <c r="AF27">
        <f>SUMIF(L7:L25,AF26,G7:G25)</f>
        <v>0</v>
      </c>
      <c r="AG27" t="s">
        <v>403</v>
      </c>
    </row>
    <row r="28" spans="1:60" x14ac:dyDescent="0.2">
      <c r="C28" s="190"/>
      <c r="D28" s="10"/>
      <c r="AG28" t="s">
        <v>404</v>
      </c>
    </row>
    <row r="29" spans="1:60" x14ac:dyDescent="0.2">
      <c r="D29" s="10"/>
    </row>
    <row r="30" spans="1:60" x14ac:dyDescent="0.2">
      <c r="D30" s="10"/>
    </row>
    <row r="31" spans="1:60" x14ac:dyDescent="0.2">
      <c r="D31" s="10"/>
    </row>
    <row r="32" spans="1:60" x14ac:dyDescent="0.2">
      <c r="D32" s="10"/>
    </row>
    <row r="33" spans="4:4" x14ac:dyDescent="0.2">
      <c r="D33" s="10"/>
    </row>
    <row r="34" spans="4:4" x14ac:dyDescent="0.2">
      <c r="D34" s="10"/>
    </row>
    <row r="35" spans="4:4" x14ac:dyDescent="0.2">
      <c r="D35" s="10"/>
    </row>
    <row r="36" spans="4:4" x14ac:dyDescent="0.2">
      <c r="D36" s="10"/>
    </row>
    <row r="37" spans="4:4" x14ac:dyDescent="0.2">
      <c r="D37" s="10"/>
    </row>
    <row r="38" spans="4:4" x14ac:dyDescent="0.2">
      <c r="D38" s="10"/>
    </row>
    <row r="39" spans="4:4" x14ac:dyDescent="0.2">
      <c r="D39" s="10"/>
    </row>
    <row r="40" spans="4:4" x14ac:dyDescent="0.2">
      <c r="D40" s="10"/>
    </row>
    <row r="41" spans="4:4" x14ac:dyDescent="0.2">
      <c r="D41" s="10"/>
    </row>
    <row r="42" spans="4:4" x14ac:dyDescent="0.2">
      <c r="D42" s="10"/>
    </row>
    <row r="43" spans="4:4" x14ac:dyDescent="0.2">
      <c r="D43" s="10"/>
    </row>
    <row r="44" spans="4:4" x14ac:dyDescent="0.2">
      <c r="D44" s="10"/>
    </row>
    <row r="45" spans="4:4" x14ac:dyDescent="0.2">
      <c r="D45" s="10"/>
    </row>
    <row r="46" spans="4:4" x14ac:dyDescent="0.2">
      <c r="D46" s="10"/>
    </row>
    <row r="47" spans="4:4" x14ac:dyDescent="0.2">
      <c r="D47" s="10"/>
    </row>
    <row r="48" spans="4:4" x14ac:dyDescent="0.2">
      <c r="D48" s="10"/>
    </row>
    <row r="49" spans="4:4" x14ac:dyDescent="0.2">
      <c r="D49" s="10"/>
    </row>
    <row r="50" spans="4:4" x14ac:dyDescent="0.2">
      <c r="D50" s="10"/>
    </row>
    <row r="51" spans="4:4" x14ac:dyDescent="0.2">
      <c r="D51" s="10"/>
    </row>
    <row r="52" spans="4:4" x14ac:dyDescent="0.2">
      <c r="D52" s="10"/>
    </row>
    <row r="53" spans="4:4" x14ac:dyDescent="0.2">
      <c r="D53" s="10"/>
    </row>
    <row r="54" spans="4:4" x14ac:dyDescent="0.2">
      <c r="D54" s="10"/>
    </row>
    <row r="55" spans="4:4" x14ac:dyDescent="0.2">
      <c r="D55" s="10"/>
    </row>
    <row r="56" spans="4:4" x14ac:dyDescent="0.2">
      <c r="D56" s="10"/>
    </row>
    <row r="57" spans="4:4" x14ac:dyDescent="0.2">
      <c r="D57" s="10"/>
    </row>
    <row r="58" spans="4:4" x14ac:dyDescent="0.2">
      <c r="D58" s="10"/>
    </row>
    <row r="59" spans="4:4" x14ac:dyDescent="0.2">
      <c r="D59" s="10"/>
    </row>
    <row r="60" spans="4:4" x14ac:dyDescent="0.2">
      <c r="D60" s="10"/>
    </row>
    <row r="61" spans="4:4" x14ac:dyDescent="0.2">
      <c r="D61" s="10"/>
    </row>
    <row r="62" spans="4:4" x14ac:dyDescent="0.2">
      <c r="D62" s="10"/>
    </row>
    <row r="63" spans="4:4" x14ac:dyDescent="0.2">
      <c r="D63" s="10"/>
    </row>
    <row r="64" spans="4:4" x14ac:dyDescent="0.2">
      <c r="D64" s="10"/>
    </row>
    <row r="65" spans="4:4" x14ac:dyDescent="0.2">
      <c r="D65" s="10"/>
    </row>
    <row r="66" spans="4:4" x14ac:dyDescent="0.2">
      <c r="D66" s="10"/>
    </row>
    <row r="67" spans="4:4" x14ac:dyDescent="0.2">
      <c r="D67" s="10"/>
    </row>
    <row r="68" spans="4:4" x14ac:dyDescent="0.2">
      <c r="D68" s="10"/>
    </row>
    <row r="69" spans="4:4" x14ac:dyDescent="0.2">
      <c r="D69" s="10"/>
    </row>
    <row r="70" spans="4:4" x14ac:dyDescent="0.2">
      <c r="D70" s="10"/>
    </row>
    <row r="71" spans="4:4" x14ac:dyDescent="0.2">
      <c r="D71" s="10"/>
    </row>
    <row r="72" spans="4:4" x14ac:dyDescent="0.2">
      <c r="D72" s="10"/>
    </row>
    <row r="73" spans="4:4" x14ac:dyDescent="0.2">
      <c r="D73" s="10"/>
    </row>
    <row r="74" spans="4:4" x14ac:dyDescent="0.2">
      <c r="D74" s="10"/>
    </row>
    <row r="75" spans="4:4" x14ac:dyDescent="0.2">
      <c r="D75" s="10"/>
    </row>
    <row r="76" spans="4:4" x14ac:dyDescent="0.2">
      <c r="D76" s="10"/>
    </row>
    <row r="77" spans="4:4" x14ac:dyDescent="0.2">
      <c r="D77" s="10"/>
    </row>
    <row r="78" spans="4:4" x14ac:dyDescent="0.2">
      <c r="D78" s="10"/>
    </row>
    <row r="79" spans="4:4" x14ac:dyDescent="0.2">
      <c r="D79" s="10"/>
    </row>
    <row r="80" spans="4:4" x14ac:dyDescent="0.2">
      <c r="D80" s="10"/>
    </row>
    <row r="81" spans="4:4" x14ac:dyDescent="0.2">
      <c r="D81" s="10"/>
    </row>
    <row r="82" spans="4:4" x14ac:dyDescent="0.2">
      <c r="D82" s="10"/>
    </row>
    <row r="83" spans="4:4" x14ac:dyDescent="0.2">
      <c r="D83" s="10"/>
    </row>
    <row r="84" spans="4:4" x14ac:dyDescent="0.2">
      <c r="D84" s="10"/>
    </row>
    <row r="85" spans="4:4" x14ac:dyDescent="0.2">
      <c r="D85" s="10"/>
    </row>
    <row r="86" spans="4:4" x14ac:dyDescent="0.2">
      <c r="D86" s="10"/>
    </row>
    <row r="87" spans="4:4" x14ac:dyDescent="0.2">
      <c r="D87" s="10"/>
    </row>
    <row r="88" spans="4:4" x14ac:dyDescent="0.2">
      <c r="D88" s="10"/>
    </row>
    <row r="89" spans="4:4" x14ac:dyDescent="0.2">
      <c r="D89" s="10"/>
    </row>
    <row r="90" spans="4:4" x14ac:dyDescent="0.2">
      <c r="D90" s="10"/>
    </row>
    <row r="91" spans="4:4" x14ac:dyDescent="0.2">
      <c r="D91" s="10"/>
    </row>
    <row r="92" spans="4:4" x14ac:dyDescent="0.2">
      <c r="D92" s="10"/>
    </row>
    <row r="93" spans="4:4" x14ac:dyDescent="0.2">
      <c r="D93" s="10"/>
    </row>
    <row r="94" spans="4:4" x14ac:dyDescent="0.2">
      <c r="D94" s="10"/>
    </row>
    <row r="95" spans="4:4" x14ac:dyDescent="0.2">
      <c r="D95" s="10"/>
    </row>
    <row r="96" spans="4:4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587VktWqgjDvDS0GgAsGzWaN104y/+uHb5esQ/KXsRdV6NyOOsQUUqUXsGUB9GiaKiE2q/xnlGKR3VGIzpoOaw==" saltValue="EjXVm7+7UNRHQXrTQrm15Q==" spinCount="100000" sheet="1" formatRows="0"/>
  <mergeCells count="4">
    <mergeCell ref="A1:G1"/>
    <mergeCell ref="C2:G2"/>
    <mergeCell ref="C3:G3"/>
    <mergeCell ref="C4:G4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BC3888-D022-4E21-B3EA-2F510B383020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2" x14ac:dyDescent="0.2"/>
  <cols>
    <col min="1" max="1" width="3.42578125" customWidth="1"/>
    <col min="2" max="2" width="12.5703125" style="122" customWidth="1"/>
    <col min="3" max="3" width="63.28515625" style="122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7" width="0" hidden="1" customWidth="1"/>
    <col min="18" max="18" width="6.85546875" customWidth="1"/>
    <col min="20" max="25" width="0" hidden="1" customWidth="1"/>
    <col min="29" max="29" width="0" hidden="1" customWidth="1"/>
    <col min="31" max="41" width="0" hidden="1" customWidth="1"/>
    <col min="53" max="53" width="98.7109375" customWidth="1"/>
  </cols>
  <sheetData>
    <row r="1" spans="1:60" ht="15.75" customHeight="1" x14ac:dyDescent="0.25">
      <c r="A1" s="253" t="s">
        <v>162</v>
      </c>
      <c r="B1" s="253"/>
      <c r="C1" s="253"/>
      <c r="D1" s="253"/>
      <c r="E1" s="253"/>
      <c r="F1" s="253"/>
      <c r="G1" s="253"/>
      <c r="AG1" t="s">
        <v>163</v>
      </c>
    </row>
    <row r="2" spans="1:60" ht="24.95" customHeight="1" x14ac:dyDescent="0.2">
      <c r="A2" s="50" t="s">
        <v>7</v>
      </c>
      <c r="B2" s="49" t="s">
        <v>43</v>
      </c>
      <c r="C2" s="254" t="s">
        <v>44</v>
      </c>
      <c r="D2" s="255"/>
      <c r="E2" s="255"/>
      <c r="F2" s="255"/>
      <c r="G2" s="256"/>
      <c r="AG2" t="s">
        <v>164</v>
      </c>
    </row>
    <row r="3" spans="1:60" ht="24.95" customHeight="1" x14ac:dyDescent="0.2">
      <c r="A3" s="50" t="s">
        <v>8</v>
      </c>
      <c r="B3" s="49" t="s">
        <v>76</v>
      </c>
      <c r="C3" s="254" t="s">
        <v>28</v>
      </c>
      <c r="D3" s="255"/>
      <c r="E3" s="255"/>
      <c r="F3" s="255"/>
      <c r="G3" s="256"/>
      <c r="AC3" s="122" t="s">
        <v>164</v>
      </c>
      <c r="AG3" t="s">
        <v>165</v>
      </c>
    </row>
    <row r="4" spans="1:60" ht="24.95" customHeight="1" x14ac:dyDescent="0.2">
      <c r="A4" s="141" t="s">
        <v>9</v>
      </c>
      <c r="B4" s="142" t="s">
        <v>77</v>
      </c>
      <c r="C4" s="257" t="s">
        <v>55</v>
      </c>
      <c r="D4" s="258"/>
      <c r="E4" s="258"/>
      <c r="F4" s="258"/>
      <c r="G4" s="259"/>
      <c r="AG4" t="s">
        <v>166</v>
      </c>
    </row>
    <row r="5" spans="1:60" x14ac:dyDescent="0.2">
      <c r="D5" s="10"/>
    </row>
    <row r="6" spans="1:60" ht="38.25" x14ac:dyDescent="0.2">
      <c r="A6" s="144" t="s">
        <v>167</v>
      </c>
      <c r="B6" s="146" t="s">
        <v>168</v>
      </c>
      <c r="C6" s="146" t="s">
        <v>169</v>
      </c>
      <c r="D6" s="145" t="s">
        <v>170</v>
      </c>
      <c r="E6" s="144" t="s">
        <v>171</v>
      </c>
      <c r="F6" s="143" t="s">
        <v>172</v>
      </c>
      <c r="G6" s="144" t="s">
        <v>29</v>
      </c>
      <c r="H6" s="147" t="s">
        <v>30</v>
      </c>
      <c r="I6" s="147" t="s">
        <v>173</v>
      </c>
      <c r="J6" s="147" t="s">
        <v>31</v>
      </c>
      <c r="K6" s="147" t="s">
        <v>174</v>
      </c>
      <c r="L6" s="147" t="s">
        <v>175</v>
      </c>
      <c r="M6" s="147" t="s">
        <v>176</v>
      </c>
      <c r="N6" s="147" t="s">
        <v>177</v>
      </c>
      <c r="O6" s="147" t="s">
        <v>178</v>
      </c>
      <c r="P6" s="147" t="s">
        <v>179</v>
      </c>
      <c r="Q6" s="147" t="s">
        <v>180</v>
      </c>
      <c r="R6" s="147" t="s">
        <v>181</v>
      </c>
      <c r="S6" s="147" t="s">
        <v>182</v>
      </c>
      <c r="T6" s="147" t="s">
        <v>183</v>
      </c>
      <c r="U6" s="147" t="s">
        <v>184</v>
      </c>
      <c r="V6" s="147" t="s">
        <v>185</v>
      </c>
      <c r="W6" s="147" t="s">
        <v>186</v>
      </c>
      <c r="X6" s="147" t="s">
        <v>187</v>
      </c>
      <c r="Y6" s="147" t="s">
        <v>188</v>
      </c>
    </row>
    <row r="7" spans="1:60" hidden="1" x14ac:dyDescent="0.2">
      <c r="A7" s="3"/>
      <c r="B7" s="4"/>
      <c r="C7" s="4"/>
      <c r="D7" s="6"/>
      <c r="E7" s="149"/>
      <c r="F7" s="150"/>
      <c r="G7" s="150"/>
      <c r="H7" s="150"/>
      <c r="I7" s="150"/>
      <c r="J7" s="150"/>
      <c r="K7" s="150"/>
      <c r="L7" s="150"/>
      <c r="M7" s="150"/>
      <c r="N7" s="149"/>
      <c r="O7" s="149"/>
      <c r="P7" s="149"/>
      <c r="Q7" s="149"/>
      <c r="R7" s="150"/>
      <c r="S7" s="150"/>
      <c r="T7" s="150"/>
      <c r="U7" s="150"/>
      <c r="V7" s="150"/>
      <c r="W7" s="150"/>
      <c r="X7" s="150"/>
      <c r="Y7" s="150"/>
    </row>
    <row r="8" spans="1:60" x14ac:dyDescent="0.2">
      <c r="A8" s="162" t="s">
        <v>189</v>
      </c>
      <c r="B8" s="163" t="s">
        <v>152</v>
      </c>
      <c r="C8" s="184" t="s">
        <v>28</v>
      </c>
      <c r="D8" s="164"/>
      <c r="E8" s="165"/>
      <c r="F8" s="166"/>
      <c r="G8" s="166">
        <f>SUMIF(AG9:AG33,"&lt;&gt;NOR",G9:G33)</f>
        <v>0</v>
      </c>
      <c r="H8" s="166"/>
      <c r="I8" s="166">
        <f>SUM(I9:I33)</f>
        <v>0</v>
      </c>
      <c r="J8" s="166"/>
      <c r="K8" s="166">
        <f>SUM(K9:K33)</f>
        <v>0</v>
      </c>
      <c r="L8" s="166"/>
      <c r="M8" s="166">
        <f>SUM(M9:M33)</f>
        <v>0</v>
      </c>
      <c r="N8" s="165"/>
      <c r="O8" s="165">
        <f>SUM(O9:O33)</f>
        <v>0</v>
      </c>
      <c r="P8" s="165"/>
      <c r="Q8" s="165">
        <f>SUM(Q9:Q33)</f>
        <v>0</v>
      </c>
      <c r="R8" s="166"/>
      <c r="S8" s="166"/>
      <c r="T8" s="167"/>
      <c r="U8" s="161"/>
      <c r="V8" s="161">
        <f>SUM(V9:V33)</f>
        <v>0</v>
      </c>
      <c r="W8" s="161"/>
      <c r="X8" s="161"/>
      <c r="Y8" s="161"/>
      <c r="AG8" t="s">
        <v>190</v>
      </c>
    </row>
    <row r="9" spans="1:60" outlineLevel="1" x14ac:dyDescent="0.2">
      <c r="A9" s="177">
        <v>1</v>
      </c>
      <c r="B9" s="178" t="s">
        <v>783</v>
      </c>
      <c r="C9" s="187" t="s">
        <v>784</v>
      </c>
      <c r="D9" s="179" t="s">
        <v>300</v>
      </c>
      <c r="E9" s="180">
        <v>1</v>
      </c>
      <c r="F9" s="181"/>
      <c r="G9" s="182">
        <f>ROUND(E9*F9,2)</f>
        <v>0</v>
      </c>
      <c r="H9" s="181"/>
      <c r="I9" s="182">
        <f>ROUND(E9*H9,2)</f>
        <v>0</v>
      </c>
      <c r="J9" s="181"/>
      <c r="K9" s="182">
        <f>ROUND(E9*J9,2)</f>
        <v>0</v>
      </c>
      <c r="L9" s="182">
        <v>21</v>
      </c>
      <c r="M9" s="182">
        <f>G9*(1+L9/100)</f>
        <v>0</v>
      </c>
      <c r="N9" s="180">
        <v>0</v>
      </c>
      <c r="O9" s="180">
        <f>ROUND(E9*N9,2)</f>
        <v>0</v>
      </c>
      <c r="P9" s="180">
        <v>0</v>
      </c>
      <c r="Q9" s="180">
        <f>ROUND(E9*P9,2)</f>
        <v>0</v>
      </c>
      <c r="R9" s="182"/>
      <c r="S9" s="182" t="s">
        <v>301</v>
      </c>
      <c r="T9" s="183" t="s">
        <v>302</v>
      </c>
      <c r="U9" s="158">
        <v>0</v>
      </c>
      <c r="V9" s="158">
        <f>ROUND(E9*U9,2)</f>
        <v>0</v>
      </c>
      <c r="W9" s="158"/>
      <c r="X9" s="158" t="s">
        <v>197</v>
      </c>
      <c r="Y9" s="158" t="s">
        <v>198</v>
      </c>
      <c r="Z9" s="148"/>
      <c r="AA9" s="148"/>
      <c r="AB9" s="148"/>
      <c r="AC9" s="148"/>
      <c r="AD9" s="148"/>
      <c r="AE9" s="148"/>
      <c r="AF9" s="148"/>
      <c r="AG9" s="148" t="s">
        <v>208</v>
      </c>
      <c r="AH9" s="148"/>
      <c r="AI9" s="148"/>
      <c r="AJ9" s="148"/>
      <c r="AK9" s="148"/>
      <c r="AL9" s="148"/>
      <c r="AM9" s="148"/>
      <c r="AN9" s="148"/>
      <c r="AO9" s="148"/>
      <c r="AP9" s="148"/>
      <c r="AQ9" s="148"/>
      <c r="AR9" s="148"/>
      <c r="AS9" s="148"/>
      <c r="AT9" s="148"/>
      <c r="AU9" s="148"/>
      <c r="AV9" s="148"/>
      <c r="AW9" s="148"/>
      <c r="AX9" s="148"/>
      <c r="AY9" s="148"/>
      <c r="AZ9" s="148"/>
      <c r="BA9" s="148"/>
      <c r="BB9" s="148"/>
      <c r="BC9" s="148"/>
      <c r="BD9" s="148"/>
      <c r="BE9" s="148"/>
      <c r="BF9" s="148"/>
      <c r="BG9" s="148"/>
      <c r="BH9" s="148"/>
    </row>
    <row r="10" spans="1:60" outlineLevel="1" x14ac:dyDescent="0.2">
      <c r="A10" s="169">
        <v>2</v>
      </c>
      <c r="B10" s="170" t="s">
        <v>785</v>
      </c>
      <c r="C10" s="185" t="s">
        <v>786</v>
      </c>
      <c r="D10" s="171" t="s">
        <v>300</v>
      </c>
      <c r="E10" s="172">
        <v>1</v>
      </c>
      <c r="F10" s="173"/>
      <c r="G10" s="174">
        <f>ROUND(E10*F10,2)</f>
        <v>0</v>
      </c>
      <c r="H10" s="173"/>
      <c r="I10" s="174">
        <f>ROUND(E10*H10,2)</f>
        <v>0</v>
      </c>
      <c r="J10" s="173"/>
      <c r="K10" s="174">
        <f>ROUND(E10*J10,2)</f>
        <v>0</v>
      </c>
      <c r="L10" s="174">
        <v>21</v>
      </c>
      <c r="M10" s="174">
        <f>G10*(1+L10/100)</f>
        <v>0</v>
      </c>
      <c r="N10" s="172">
        <v>0</v>
      </c>
      <c r="O10" s="172">
        <f>ROUND(E10*N10,2)</f>
        <v>0</v>
      </c>
      <c r="P10" s="172">
        <v>0</v>
      </c>
      <c r="Q10" s="172">
        <f>ROUND(E10*P10,2)</f>
        <v>0</v>
      </c>
      <c r="R10" s="174"/>
      <c r="S10" s="174" t="s">
        <v>301</v>
      </c>
      <c r="T10" s="175" t="s">
        <v>302</v>
      </c>
      <c r="U10" s="158">
        <v>0</v>
      </c>
      <c r="V10" s="158">
        <f>ROUND(E10*U10,2)</f>
        <v>0</v>
      </c>
      <c r="W10" s="158"/>
      <c r="X10" s="158" t="s">
        <v>197</v>
      </c>
      <c r="Y10" s="158" t="s">
        <v>198</v>
      </c>
      <c r="Z10" s="148"/>
      <c r="AA10" s="148"/>
      <c r="AB10" s="148"/>
      <c r="AC10" s="148"/>
      <c r="AD10" s="148"/>
      <c r="AE10" s="148"/>
      <c r="AF10" s="148"/>
      <c r="AG10" s="148" t="s">
        <v>208</v>
      </c>
      <c r="AH10" s="148"/>
      <c r="AI10" s="148"/>
      <c r="AJ10" s="148"/>
      <c r="AK10" s="148"/>
      <c r="AL10" s="148"/>
      <c r="AM10" s="148"/>
      <c r="AN10" s="148"/>
      <c r="AO10" s="148"/>
      <c r="AP10" s="148"/>
      <c r="AQ10" s="148"/>
      <c r="AR10" s="148"/>
      <c r="AS10" s="148"/>
      <c r="AT10" s="148"/>
      <c r="AU10" s="148"/>
      <c r="AV10" s="148"/>
      <c r="AW10" s="148"/>
      <c r="AX10" s="148"/>
      <c r="AY10" s="148"/>
      <c r="AZ10" s="148"/>
      <c r="BA10" s="148"/>
      <c r="BB10" s="148"/>
      <c r="BC10" s="148"/>
      <c r="BD10" s="148"/>
      <c r="BE10" s="148"/>
      <c r="BF10" s="148"/>
      <c r="BG10" s="148"/>
      <c r="BH10" s="148"/>
    </row>
    <row r="11" spans="1:60" outlineLevel="2" x14ac:dyDescent="0.2">
      <c r="A11" s="155"/>
      <c r="B11" s="156"/>
      <c r="C11" s="249" t="s">
        <v>802</v>
      </c>
      <c r="D11" s="250"/>
      <c r="E11" s="250"/>
      <c r="F11" s="250"/>
      <c r="G11" s="250"/>
      <c r="H11" s="158"/>
      <c r="I11" s="158"/>
      <c r="J11" s="158"/>
      <c r="K11" s="158"/>
      <c r="L11" s="158"/>
      <c r="M11" s="158"/>
      <c r="N11" s="157"/>
      <c r="O11" s="157"/>
      <c r="P11" s="157"/>
      <c r="Q11" s="157"/>
      <c r="R11" s="158"/>
      <c r="S11" s="158"/>
      <c r="T11" s="158"/>
      <c r="U11" s="158"/>
      <c r="V11" s="158"/>
      <c r="W11" s="158"/>
      <c r="X11" s="158"/>
      <c r="Y11" s="158"/>
      <c r="Z11" s="148"/>
      <c r="AA11" s="148"/>
      <c r="AB11" s="148"/>
      <c r="AC11" s="148"/>
      <c r="AD11" s="148"/>
      <c r="AE11" s="148"/>
      <c r="AF11" s="148"/>
      <c r="AG11" s="148" t="s">
        <v>312</v>
      </c>
      <c r="AH11" s="148"/>
      <c r="AI11" s="148"/>
      <c r="AJ11" s="148"/>
      <c r="AK11" s="148"/>
      <c r="AL11" s="148"/>
      <c r="AM11" s="148"/>
      <c r="AN11" s="148"/>
      <c r="AO11" s="148"/>
      <c r="AP11" s="148"/>
      <c r="AQ11" s="148"/>
      <c r="AR11" s="148"/>
      <c r="AS11" s="148"/>
      <c r="AT11" s="148"/>
      <c r="AU11" s="148"/>
      <c r="AV11" s="148"/>
      <c r="AW11" s="148"/>
      <c r="AX11" s="148"/>
      <c r="AY11" s="148"/>
      <c r="AZ11" s="148"/>
      <c r="BA11" s="148"/>
      <c r="BB11" s="148"/>
      <c r="BC11" s="148"/>
      <c r="BD11" s="148"/>
      <c r="BE11" s="148"/>
      <c r="BF11" s="148"/>
      <c r="BG11" s="148"/>
      <c r="BH11" s="148"/>
    </row>
    <row r="12" spans="1:60" outlineLevel="1" x14ac:dyDescent="0.2">
      <c r="A12" s="177">
        <v>3</v>
      </c>
      <c r="B12" s="178" t="s">
        <v>787</v>
      </c>
      <c r="C12" s="187" t="s">
        <v>788</v>
      </c>
      <c r="D12" s="179" t="s">
        <v>300</v>
      </c>
      <c r="E12" s="180">
        <v>1</v>
      </c>
      <c r="F12" s="181"/>
      <c r="G12" s="182">
        <f t="shared" ref="G12:G20" si="0">ROUND(E12*F12,2)</f>
        <v>0</v>
      </c>
      <c r="H12" s="181"/>
      <c r="I12" s="182">
        <f t="shared" ref="I12:I20" si="1">ROUND(E12*H12,2)</f>
        <v>0</v>
      </c>
      <c r="J12" s="181"/>
      <c r="K12" s="182">
        <f t="shared" ref="K12:K20" si="2">ROUND(E12*J12,2)</f>
        <v>0</v>
      </c>
      <c r="L12" s="182">
        <v>21</v>
      </c>
      <c r="M12" s="182">
        <f t="shared" ref="M12:M20" si="3">G12*(1+L12/100)</f>
        <v>0</v>
      </c>
      <c r="N12" s="180">
        <v>0</v>
      </c>
      <c r="O12" s="180">
        <f t="shared" ref="O12:O20" si="4">ROUND(E12*N12,2)</f>
        <v>0</v>
      </c>
      <c r="P12" s="180">
        <v>0</v>
      </c>
      <c r="Q12" s="180">
        <f t="shared" ref="Q12:Q20" si="5">ROUND(E12*P12,2)</f>
        <v>0</v>
      </c>
      <c r="R12" s="182"/>
      <c r="S12" s="182" t="s">
        <v>301</v>
      </c>
      <c r="T12" s="183" t="s">
        <v>302</v>
      </c>
      <c r="U12" s="158">
        <v>0</v>
      </c>
      <c r="V12" s="158">
        <f t="shared" ref="V12:V20" si="6">ROUND(E12*U12,2)</f>
        <v>0</v>
      </c>
      <c r="W12" s="158"/>
      <c r="X12" s="158" t="s">
        <v>197</v>
      </c>
      <c r="Y12" s="158" t="s">
        <v>198</v>
      </c>
      <c r="Z12" s="148"/>
      <c r="AA12" s="148"/>
      <c r="AB12" s="148"/>
      <c r="AC12" s="148"/>
      <c r="AD12" s="148"/>
      <c r="AE12" s="148"/>
      <c r="AF12" s="148"/>
      <c r="AG12" s="148" t="s">
        <v>208</v>
      </c>
      <c r="AH12" s="148"/>
      <c r="AI12" s="148"/>
      <c r="AJ12" s="148"/>
      <c r="AK12" s="148"/>
      <c r="AL12" s="148"/>
      <c r="AM12" s="148"/>
      <c r="AN12" s="148"/>
      <c r="AO12" s="148"/>
      <c r="AP12" s="148"/>
      <c r="AQ12" s="148"/>
      <c r="AR12" s="148"/>
      <c r="AS12" s="148"/>
      <c r="AT12" s="148"/>
      <c r="AU12" s="148"/>
      <c r="AV12" s="148"/>
      <c r="AW12" s="148"/>
      <c r="AX12" s="148"/>
      <c r="AY12" s="148"/>
      <c r="AZ12" s="148"/>
      <c r="BA12" s="148"/>
      <c r="BB12" s="148"/>
      <c r="BC12" s="148"/>
      <c r="BD12" s="148"/>
      <c r="BE12" s="148"/>
      <c r="BF12" s="148"/>
      <c r="BG12" s="148"/>
      <c r="BH12" s="148"/>
    </row>
    <row r="13" spans="1:60" outlineLevel="1" x14ac:dyDescent="0.2">
      <c r="A13" s="177">
        <v>4</v>
      </c>
      <c r="B13" s="178" t="s">
        <v>789</v>
      </c>
      <c r="C13" s="187" t="s">
        <v>790</v>
      </c>
      <c r="D13" s="179" t="s">
        <v>300</v>
      </c>
      <c r="E13" s="180">
        <v>1</v>
      </c>
      <c r="F13" s="181"/>
      <c r="G13" s="182">
        <f t="shared" si="0"/>
        <v>0</v>
      </c>
      <c r="H13" s="181"/>
      <c r="I13" s="182">
        <f t="shared" si="1"/>
        <v>0</v>
      </c>
      <c r="J13" s="181"/>
      <c r="K13" s="182">
        <f t="shared" si="2"/>
        <v>0</v>
      </c>
      <c r="L13" s="182">
        <v>21</v>
      </c>
      <c r="M13" s="182">
        <f t="shared" si="3"/>
        <v>0</v>
      </c>
      <c r="N13" s="180">
        <v>0</v>
      </c>
      <c r="O13" s="180">
        <f t="shared" si="4"/>
        <v>0</v>
      </c>
      <c r="P13" s="180">
        <v>0</v>
      </c>
      <c r="Q13" s="180">
        <f t="shared" si="5"/>
        <v>0</v>
      </c>
      <c r="R13" s="182"/>
      <c r="S13" s="182" t="s">
        <v>301</v>
      </c>
      <c r="T13" s="183" t="s">
        <v>302</v>
      </c>
      <c r="U13" s="158">
        <v>0</v>
      </c>
      <c r="V13" s="158">
        <f t="shared" si="6"/>
        <v>0</v>
      </c>
      <c r="W13" s="158"/>
      <c r="X13" s="158" t="s">
        <v>197</v>
      </c>
      <c r="Y13" s="158" t="s">
        <v>198</v>
      </c>
      <c r="Z13" s="148"/>
      <c r="AA13" s="148"/>
      <c r="AB13" s="148"/>
      <c r="AC13" s="148"/>
      <c r="AD13" s="148"/>
      <c r="AE13" s="148"/>
      <c r="AF13" s="148"/>
      <c r="AG13" s="148" t="s">
        <v>208</v>
      </c>
      <c r="AH13" s="148"/>
      <c r="AI13" s="148"/>
      <c r="AJ13" s="148"/>
      <c r="AK13" s="148"/>
      <c r="AL13" s="148"/>
      <c r="AM13" s="148"/>
      <c r="AN13" s="148"/>
      <c r="AO13" s="148"/>
      <c r="AP13" s="148"/>
      <c r="AQ13" s="148"/>
      <c r="AR13" s="148"/>
      <c r="AS13" s="148"/>
      <c r="AT13" s="148"/>
      <c r="AU13" s="148"/>
      <c r="AV13" s="148"/>
      <c r="AW13" s="148"/>
      <c r="AX13" s="148"/>
      <c r="AY13" s="148"/>
      <c r="AZ13" s="148"/>
      <c r="BA13" s="148"/>
      <c r="BB13" s="148"/>
      <c r="BC13" s="148"/>
      <c r="BD13" s="148"/>
      <c r="BE13" s="148"/>
      <c r="BF13" s="148"/>
      <c r="BG13" s="148"/>
      <c r="BH13" s="148"/>
    </row>
    <row r="14" spans="1:60" outlineLevel="1" x14ac:dyDescent="0.2">
      <c r="A14" s="177">
        <v>5</v>
      </c>
      <c r="B14" s="178" t="s">
        <v>791</v>
      </c>
      <c r="C14" s="187" t="s">
        <v>792</v>
      </c>
      <c r="D14" s="179" t="s">
        <v>300</v>
      </c>
      <c r="E14" s="180">
        <v>1</v>
      </c>
      <c r="F14" s="181"/>
      <c r="G14" s="182">
        <f t="shared" si="0"/>
        <v>0</v>
      </c>
      <c r="H14" s="181"/>
      <c r="I14" s="182">
        <f t="shared" si="1"/>
        <v>0</v>
      </c>
      <c r="J14" s="181"/>
      <c r="K14" s="182">
        <f t="shared" si="2"/>
        <v>0</v>
      </c>
      <c r="L14" s="182">
        <v>21</v>
      </c>
      <c r="M14" s="182">
        <f t="shared" si="3"/>
        <v>0</v>
      </c>
      <c r="N14" s="180">
        <v>0</v>
      </c>
      <c r="O14" s="180">
        <f t="shared" si="4"/>
        <v>0</v>
      </c>
      <c r="P14" s="180">
        <v>0</v>
      </c>
      <c r="Q14" s="180">
        <f t="shared" si="5"/>
        <v>0</v>
      </c>
      <c r="R14" s="182"/>
      <c r="S14" s="182" t="s">
        <v>301</v>
      </c>
      <c r="T14" s="183" t="s">
        <v>302</v>
      </c>
      <c r="U14" s="158">
        <v>0</v>
      </c>
      <c r="V14" s="158">
        <f t="shared" si="6"/>
        <v>0</v>
      </c>
      <c r="W14" s="158"/>
      <c r="X14" s="158" t="s">
        <v>197</v>
      </c>
      <c r="Y14" s="158" t="s">
        <v>198</v>
      </c>
      <c r="Z14" s="148"/>
      <c r="AA14" s="148"/>
      <c r="AB14" s="148"/>
      <c r="AC14" s="148"/>
      <c r="AD14" s="148"/>
      <c r="AE14" s="148"/>
      <c r="AF14" s="148"/>
      <c r="AG14" s="148" t="s">
        <v>208</v>
      </c>
      <c r="AH14" s="148"/>
      <c r="AI14" s="148"/>
      <c r="AJ14" s="148"/>
      <c r="AK14" s="148"/>
      <c r="AL14" s="148"/>
      <c r="AM14" s="148"/>
      <c r="AN14" s="148"/>
      <c r="AO14" s="148"/>
      <c r="AP14" s="148"/>
      <c r="AQ14" s="148"/>
      <c r="AR14" s="148"/>
      <c r="AS14" s="148"/>
      <c r="AT14" s="148"/>
      <c r="AU14" s="148"/>
      <c r="AV14" s="148"/>
      <c r="AW14" s="148"/>
      <c r="AX14" s="148"/>
      <c r="AY14" s="148"/>
      <c r="AZ14" s="148"/>
      <c r="BA14" s="148"/>
      <c r="BB14" s="148"/>
      <c r="BC14" s="148"/>
      <c r="BD14" s="148"/>
      <c r="BE14" s="148"/>
      <c r="BF14" s="148"/>
      <c r="BG14" s="148"/>
      <c r="BH14" s="148"/>
    </row>
    <row r="15" spans="1:60" outlineLevel="1" x14ac:dyDescent="0.2">
      <c r="A15" s="177">
        <v>6</v>
      </c>
      <c r="B15" s="178" t="s">
        <v>793</v>
      </c>
      <c r="C15" s="187" t="s">
        <v>794</v>
      </c>
      <c r="D15" s="179" t="s">
        <v>300</v>
      </c>
      <c r="E15" s="180">
        <v>1</v>
      </c>
      <c r="F15" s="181"/>
      <c r="G15" s="182">
        <f t="shared" si="0"/>
        <v>0</v>
      </c>
      <c r="H15" s="181"/>
      <c r="I15" s="182">
        <f t="shared" si="1"/>
        <v>0</v>
      </c>
      <c r="J15" s="181"/>
      <c r="K15" s="182">
        <f t="shared" si="2"/>
        <v>0</v>
      </c>
      <c r="L15" s="182">
        <v>21</v>
      </c>
      <c r="M15" s="182">
        <f t="shared" si="3"/>
        <v>0</v>
      </c>
      <c r="N15" s="180">
        <v>0</v>
      </c>
      <c r="O15" s="180">
        <f t="shared" si="4"/>
        <v>0</v>
      </c>
      <c r="P15" s="180">
        <v>0</v>
      </c>
      <c r="Q15" s="180">
        <f t="shared" si="5"/>
        <v>0</v>
      </c>
      <c r="R15" s="182"/>
      <c r="S15" s="182" t="s">
        <v>301</v>
      </c>
      <c r="T15" s="183" t="s">
        <v>302</v>
      </c>
      <c r="U15" s="158">
        <v>0</v>
      </c>
      <c r="V15" s="158">
        <f t="shared" si="6"/>
        <v>0</v>
      </c>
      <c r="W15" s="158"/>
      <c r="X15" s="158" t="s">
        <v>197</v>
      </c>
      <c r="Y15" s="158" t="s">
        <v>198</v>
      </c>
      <c r="Z15" s="148"/>
      <c r="AA15" s="148"/>
      <c r="AB15" s="148"/>
      <c r="AC15" s="148"/>
      <c r="AD15" s="148"/>
      <c r="AE15" s="148"/>
      <c r="AF15" s="148"/>
      <c r="AG15" s="148" t="s">
        <v>208</v>
      </c>
      <c r="AH15" s="148"/>
      <c r="AI15" s="148"/>
      <c r="AJ15" s="148"/>
      <c r="AK15" s="148"/>
      <c r="AL15" s="148"/>
      <c r="AM15" s="148"/>
      <c r="AN15" s="148"/>
      <c r="AO15" s="148"/>
      <c r="AP15" s="148"/>
      <c r="AQ15" s="148"/>
      <c r="AR15" s="148"/>
      <c r="AS15" s="148"/>
      <c r="AT15" s="148"/>
      <c r="AU15" s="148"/>
      <c r="AV15" s="148"/>
      <c r="AW15" s="148"/>
      <c r="AX15" s="148"/>
      <c r="AY15" s="148"/>
      <c r="AZ15" s="148"/>
      <c r="BA15" s="148"/>
      <c r="BB15" s="148"/>
      <c r="BC15" s="148"/>
      <c r="BD15" s="148"/>
      <c r="BE15" s="148"/>
      <c r="BF15" s="148"/>
      <c r="BG15" s="148"/>
      <c r="BH15" s="148"/>
    </row>
    <row r="16" spans="1:60" outlineLevel="1" x14ac:dyDescent="0.2">
      <c r="A16" s="177">
        <v>7</v>
      </c>
      <c r="B16" s="178" t="s">
        <v>795</v>
      </c>
      <c r="C16" s="187" t="s">
        <v>796</v>
      </c>
      <c r="D16" s="179" t="s">
        <v>300</v>
      </c>
      <c r="E16" s="180">
        <v>1</v>
      </c>
      <c r="F16" s="181"/>
      <c r="G16" s="182">
        <f t="shared" si="0"/>
        <v>0</v>
      </c>
      <c r="H16" s="181"/>
      <c r="I16" s="182">
        <f t="shared" si="1"/>
        <v>0</v>
      </c>
      <c r="J16" s="181"/>
      <c r="K16" s="182">
        <f t="shared" si="2"/>
        <v>0</v>
      </c>
      <c r="L16" s="182">
        <v>21</v>
      </c>
      <c r="M16" s="182">
        <f t="shared" si="3"/>
        <v>0</v>
      </c>
      <c r="N16" s="180">
        <v>0</v>
      </c>
      <c r="O16" s="180">
        <f t="shared" si="4"/>
        <v>0</v>
      </c>
      <c r="P16" s="180">
        <v>0</v>
      </c>
      <c r="Q16" s="180">
        <f t="shared" si="5"/>
        <v>0</v>
      </c>
      <c r="R16" s="182"/>
      <c r="S16" s="182" t="s">
        <v>301</v>
      </c>
      <c r="T16" s="183" t="s">
        <v>302</v>
      </c>
      <c r="U16" s="158">
        <v>0</v>
      </c>
      <c r="V16" s="158">
        <f t="shared" si="6"/>
        <v>0</v>
      </c>
      <c r="W16" s="158"/>
      <c r="X16" s="158" t="s">
        <v>197</v>
      </c>
      <c r="Y16" s="158" t="s">
        <v>198</v>
      </c>
      <c r="Z16" s="148"/>
      <c r="AA16" s="148"/>
      <c r="AB16" s="148"/>
      <c r="AC16" s="148"/>
      <c r="AD16" s="148"/>
      <c r="AE16" s="148"/>
      <c r="AF16" s="148"/>
      <c r="AG16" s="148" t="s">
        <v>208</v>
      </c>
      <c r="AH16" s="148"/>
      <c r="AI16" s="148"/>
      <c r="AJ16" s="148"/>
      <c r="AK16" s="148"/>
      <c r="AL16" s="148"/>
      <c r="AM16" s="148"/>
      <c r="AN16" s="148"/>
      <c r="AO16" s="148"/>
      <c r="AP16" s="148"/>
      <c r="AQ16" s="148"/>
      <c r="AR16" s="148"/>
      <c r="AS16" s="148"/>
      <c r="AT16" s="148"/>
      <c r="AU16" s="148"/>
      <c r="AV16" s="148"/>
      <c r="AW16" s="148"/>
      <c r="AX16" s="148"/>
      <c r="AY16" s="148"/>
      <c r="AZ16" s="148"/>
      <c r="BA16" s="148"/>
      <c r="BB16" s="148"/>
      <c r="BC16" s="148"/>
      <c r="BD16" s="148"/>
      <c r="BE16" s="148"/>
      <c r="BF16" s="148"/>
      <c r="BG16" s="148"/>
      <c r="BH16" s="148"/>
    </row>
    <row r="17" spans="1:60" outlineLevel="1" x14ac:dyDescent="0.2">
      <c r="A17" s="177">
        <v>8</v>
      </c>
      <c r="B17" s="178" t="s">
        <v>797</v>
      </c>
      <c r="C17" s="187" t="s">
        <v>798</v>
      </c>
      <c r="D17" s="179" t="s">
        <v>300</v>
      </c>
      <c r="E17" s="180">
        <v>1</v>
      </c>
      <c r="F17" s="181"/>
      <c r="G17" s="182">
        <f t="shared" si="0"/>
        <v>0</v>
      </c>
      <c r="H17" s="181"/>
      <c r="I17" s="182">
        <f t="shared" si="1"/>
        <v>0</v>
      </c>
      <c r="J17" s="181"/>
      <c r="K17" s="182">
        <f t="shared" si="2"/>
        <v>0</v>
      </c>
      <c r="L17" s="182">
        <v>21</v>
      </c>
      <c r="M17" s="182">
        <f t="shared" si="3"/>
        <v>0</v>
      </c>
      <c r="N17" s="180">
        <v>0</v>
      </c>
      <c r="O17" s="180">
        <f t="shared" si="4"/>
        <v>0</v>
      </c>
      <c r="P17" s="180">
        <v>0</v>
      </c>
      <c r="Q17" s="180">
        <f t="shared" si="5"/>
        <v>0</v>
      </c>
      <c r="R17" s="182"/>
      <c r="S17" s="182" t="s">
        <v>301</v>
      </c>
      <c r="T17" s="183" t="s">
        <v>302</v>
      </c>
      <c r="U17" s="158">
        <v>0</v>
      </c>
      <c r="V17" s="158">
        <f t="shared" si="6"/>
        <v>0</v>
      </c>
      <c r="W17" s="158"/>
      <c r="X17" s="158" t="s">
        <v>197</v>
      </c>
      <c r="Y17" s="158" t="s">
        <v>198</v>
      </c>
      <c r="Z17" s="148"/>
      <c r="AA17" s="148"/>
      <c r="AB17" s="148"/>
      <c r="AC17" s="148"/>
      <c r="AD17" s="148"/>
      <c r="AE17" s="148"/>
      <c r="AF17" s="148"/>
      <c r="AG17" s="148" t="s">
        <v>208</v>
      </c>
      <c r="AH17" s="148"/>
      <c r="AI17" s="148"/>
      <c r="AJ17" s="148"/>
      <c r="AK17" s="148"/>
      <c r="AL17" s="148"/>
      <c r="AM17" s="148"/>
      <c r="AN17" s="148"/>
      <c r="AO17" s="148"/>
      <c r="AP17" s="148"/>
      <c r="AQ17" s="148"/>
      <c r="AR17" s="148"/>
      <c r="AS17" s="148"/>
      <c r="AT17" s="148"/>
      <c r="AU17" s="148"/>
      <c r="AV17" s="148"/>
      <c r="AW17" s="148"/>
      <c r="AX17" s="148"/>
      <c r="AY17" s="148"/>
      <c r="AZ17" s="148"/>
      <c r="BA17" s="148"/>
      <c r="BB17" s="148"/>
      <c r="BC17" s="148"/>
      <c r="BD17" s="148"/>
      <c r="BE17" s="148"/>
      <c r="BF17" s="148"/>
      <c r="BG17" s="148"/>
      <c r="BH17" s="148"/>
    </row>
    <row r="18" spans="1:60" outlineLevel="1" x14ac:dyDescent="0.2">
      <c r="A18" s="177">
        <v>9</v>
      </c>
      <c r="B18" s="178" t="s">
        <v>799</v>
      </c>
      <c r="C18" s="187" t="s">
        <v>800</v>
      </c>
      <c r="D18" s="179" t="s">
        <v>801</v>
      </c>
      <c r="E18" s="180">
        <v>1</v>
      </c>
      <c r="F18" s="181"/>
      <c r="G18" s="182">
        <f t="shared" si="0"/>
        <v>0</v>
      </c>
      <c r="H18" s="181"/>
      <c r="I18" s="182">
        <f t="shared" si="1"/>
        <v>0</v>
      </c>
      <c r="J18" s="181"/>
      <c r="K18" s="182">
        <f t="shared" si="2"/>
        <v>0</v>
      </c>
      <c r="L18" s="182">
        <v>21</v>
      </c>
      <c r="M18" s="182">
        <f t="shared" si="3"/>
        <v>0</v>
      </c>
      <c r="N18" s="180">
        <v>0</v>
      </c>
      <c r="O18" s="180">
        <f t="shared" si="4"/>
        <v>0</v>
      </c>
      <c r="P18" s="180">
        <v>0</v>
      </c>
      <c r="Q18" s="180">
        <f t="shared" si="5"/>
        <v>0</v>
      </c>
      <c r="R18" s="182"/>
      <c r="S18" s="182" t="s">
        <v>301</v>
      </c>
      <c r="T18" s="183" t="s">
        <v>302</v>
      </c>
      <c r="U18" s="158">
        <v>0</v>
      </c>
      <c r="V18" s="158">
        <f t="shared" si="6"/>
        <v>0</v>
      </c>
      <c r="W18" s="158"/>
      <c r="X18" s="158" t="s">
        <v>197</v>
      </c>
      <c r="Y18" s="158" t="s">
        <v>198</v>
      </c>
      <c r="Z18" s="148"/>
      <c r="AA18" s="148"/>
      <c r="AB18" s="148"/>
      <c r="AC18" s="148"/>
      <c r="AD18" s="148"/>
      <c r="AE18" s="148"/>
      <c r="AF18" s="148"/>
      <c r="AG18" s="148" t="s">
        <v>199</v>
      </c>
      <c r="AH18" s="148"/>
      <c r="AI18" s="148"/>
      <c r="AJ18" s="148"/>
      <c r="AK18" s="148"/>
      <c r="AL18" s="148"/>
      <c r="AM18" s="148"/>
      <c r="AN18" s="148"/>
      <c r="AO18" s="148"/>
      <c r="AP18" s="148"/>
      <c r="AQ18" s="148"/>
      <c r="AR18" s="148"/>
      <c r="AS18" s="148"/>
      <c r="AT18" s="148"/>
      <c r="AU18" s="148"/>
      <c r="AV18" s="148"/>
      <c r="AW18" s="148"/>
      <c r="AX18" s="148"/>
      <c r="AY18" s="148"/>
      <c r="AZ18" s="148"/>
      <c r="BA18" s="148"/>
      <c r="BB18" s="148"/>
      <c r="BC18" s="148"/>
      <c r="BD18" s="148"/>
      <c r="BE18" s="148"/>
      <c r="BF18" s="148"/>
      <c r="BG18" s="148"/>
      <c r="BH18" s="148"/>
    </row>
    <row r="19" spans="1:60" outlineLevel="1" x14ac:dyDescent="0.2">
      <c r="A19" s="177">
        <v>10</v>
      </c>
      <c r="B19" s="178" t="s">
        <v>803</v>
      </c>
      <c r="C19" s="187" t="s">
        <v>804</v>
      </c>
      <c r="D19" s="179" t="s">
        <v>801</v>
      </c>
      <c r="E19" s="180">
        <v>1</v>
      </c>
      <c r="F19" s="181"/>
      <c r="G19" s="182">
        <f t="shared" si="0"/>
        <v>0</v>
      </c>
      <c r="H19" s="181"/>
      <c r="I19" s="182">
        <f t="shared" si="1"/>
        <v>0</v>
      </c>
      <c r="J19" s="181"/>
      <c r="K19" s="182">
        <f t="shared" si="2"/>
        <v>0</v>
      </c>
      <c r="L19" s="182">
        <v>21</v>
      </c>
      <c r="M19" s="182">
        <f t="shared" si="3"/>
        <v>0</v>
      </c>
      <c r="N19" s="180">
        <v>0</v>
      </c>
      <c r="O19" s="180">
        <f t="shared" si="4"/>
        <v>0</v>
      </c>
      <c r="P19" s="180">
        <v>0</v>
      </c>
      <c r="Q19" s="180">
        <f t="shared" si="5"/>
        <v>0</v>
      </c>
      <c r="R19" s="182"/>
      <c r="S19" s="182" t="s">
        <v>301</v>
      </c>
      <c r="T19" s="183" t="s">
        <v>302</v>
      </c>
      <c r="U19" s="158">
        <v>0</v>
      </c>
      <c r="V19" s="158">
        <f t="shared" si="6"/>
        <v>0</v>
      </c>
      <c r="W19" s="158"/>
      <c r="X19" s="158" t="s">
        <v>197</v>
      </c>
      <c r="Y19" s="158" t="s">
        <v>198</v>
      </c>
      <c r="Z19" s="148"/>
      <c r="AA19" s="148"/>
      <c r="AB19" s="148"/>
      <c r="AC19" s="148"/>
      <c r="AD19" s="148"/>
      <c r="AE19" s="148"/>
      <c r="AF19" s="148"/>
      <c r="AG19" s="148" t="s">
        <v>199</v>
      </c>
      <c r="AH19" s="148"/>
      <c r="AI19" s="148"/>
      <c r="AJ19" s="148"/>
      <c r="AK19" s="148"/>
      <c r="AL19" s="148"/>
      <c r="AM19" s="148"/>
      <c r="AN19" s="148"/>
      <c r="AO19" s="148"/>
      <c r="AP19" s="148"/>
      <c r="AQ19" s="148"/>
      <c r="AR19" s="148"/>
      <c r="AS19" s="148"/>
      <c r="AT19" s="148"/>
      <c r="AU19" s="148"/>
      <c r="AV19" s="148"/>
      <c r="AW19" s="148"/>
      <c r="AX19" s="148"/>
      <c r="AY19" s="148"/>
      <c r="AZ19" s="148"/>
      <c r="BA19" s="148"/>
      <c r="BB19" s="148"/>
      <c r="BC19" s="148"/>
      <c r="BD19" s="148"/>
      <c r="BE19" s="148"/>
      <c r="BF19" s="148"/>
      <c r="BG19" s="148"/>
      <c r="BH19" s="148"/>
    </row>
    <row r="20" spans="1:60" outlineLevel="1" x14ac:dyDescent="0.2">
      <c r="A20" s="169">
        <v>11</v>
      </c>
      <c r="B20" s="170" t="s">
        <v>805</v>
      </c>
      <c r="C20" s="185" t="s">
        <v>806</v>
      </c>
      <c r="D20" s="171" t="s">
        <v>801</v>
      </c>
      <c r="E20" s="172">
        <v>1</v>
      </c>
      <c r="F20" s="173"/>
      <c r="G20" s="174">
        <f t="shared" si="0"/>
        <v>0</v>
      </c>
      <c r="H20" s="173"/>
      <c r="I20" s="174">
        <f t="shared" si="1"/>
        <v>0</v>
      </c>
      <c r="J20" s="173"/>
      <c r="K20" s="174">
        <f t="shared" si="2"/>
        <v>0</v>
      </c>
      <c r="L20" s="174">
        <v>21</v>
      </c>
      <c r="M20" s="174">
        <f t="shared" si="3"/>
        <v>0</v>
      </c>
      <c r="N20" s="172">
        <v>0</v>
      </c>
      <c r="O20" s="172">
        <f t="shared" si="4"/>
        <v>0</v>
      </c>
      <c r="P20" s="172">
        <v>0</v>
      </c>
      <c r="Q20" s="172">
        <f t="shared" si="5"/>
        <v>0</v>
      </c>
      <c r="R20" s="174"/>
      <c r="S20" s="174" t="s">
        <v>301</v>
      </c>
      <c r="T20" s="175" t="s">
        <v>302</v>
      </c>
      <c r="U20" s="158">
        <v>0</v>
      </c>
      <c r="V20" s="158">
        <f t="shared" si="6"/>
        <v>0</v>
      </c>
      <c r="W20" s="158"/>
      <c r="X20" s="158" t="s">
        <v>197</v>
      </c>
      <c r="Y20" s="158" t="s">
        <v>198</v>
      </c>
      <c r="Z20" s="148"/>
      <c r="AA20" s="148"/>
      <c r="AB20" s="148"/>
      <c r="AC20" s="148"/>
      <c r="AD20" s="148"/>
      <c r="AE20" s="148"/>
      <c r="AF20" s="148"/>
      <c r="AG20" s="148" t="s">
        <v>199</v>
      </c>
      <c r="AH20" s="148"/>
      <c r="AI20" s="148"/>
      <c r="AJ20" s="148"/>
      <c r="AK20" s="148"/>
      <c r="AL20" s="148"/>
      <c r="AM20" s="148"/>
      <c r="AN20" s="148"/>
      <c r="AO20" s="148"/>
      <c r="AP20" s="148"/>
      <c r="AQ20" s="148"/>
      <c r="AR20" s="148"/>
      <c r="AS20" s="148"/>
      <c r="AT20" s="148"/>
      <c r="AU20" s="148"/>
      <c r="AV20" s="148"/>
      <c r="AW20" s="148"/>
      <c r="AX20" s="148"/>
      <c r="AY20" s="148"/>
      <c r="AZ20" s="148"/>
      <c r="BA20" s="148"/>
      <c r="BB20" s="148"/>
      <c r="BC20" s="148"/>
      <c r="BD20" s="148"/>
      <c r="BE20" s="148"/>
      <c r="BF20" s="148"/>
      <c r="BG20" s="148"/>
      <c r="BH20" s="148"/>
    </row>
    <row r="21" spans="1:60" ht="22.5" outlineLevel="2" x14ac:dyDescent="0.2">
      <c r="A21" s="155"/>
      <c r="B21" s="156"/>
      <c r="C21" s="249" t="s">
        <v>807</v>
      </c>
      <c r="D21" s="250"/>
      <c r="E21" s="250"/>
      <c r="F21" s="250"/>
      <c r="G21" s="250"/>
      <c r="H21" s="158"/>
      <c r="I21" s="158"/>
      <c r="J21" s="158"/>
      <c r="K21" s="158"/>
      <c r="L21" s="158"/>
      <c r="M21" s="158"/>
      <c r="N21" s="157"/>
      <c r="O21" s="157"/>
      <c r="P21" s="157"/>
      <c r="Q21" s="157"/>
      <c r="R21" s="158"/>
      <c r="S21" s="158"/>
      <c r="T21" s="158"/>
      <c r="U21" s="158"/>
      <c r="V21" s="158"/>
      <c r="W21" s="158"/>
      <c r="X21" s="158"/>
      <c r="Y21" s="158"/>
      <c r="Z21" s="148"/>
      <c r="AA21" s="148"/>
      <c r="AB21" s="148"/>
      <c r="AC21" s="148"/>
      <c r="AD21" s="148"/>
      <c r="AE21" s="148"/>
      <c r="AF21" s="148"/>
      <c r="AG21" s="148" t="s">
        <v>312</v>
      </c>
      <c r="AH21" s="148"/>
      <c r="AI21" s="148"/>
      <c r="AJ21" s="148"/>
      <c r="AK21" s="148"/>
      <c r="AL21" s="148"/>
      <c r="AM21" s="148"/>
      <c r="AN21" s="148"/>
      <c r="AO21" s="148"/>
      <c r="AP21" s="148"/>
      <c r="AQ21" s="148"/>
      <c r="AR21" s="148"/>
      <c r="AS21" s="148"/>
      <c r="AT21" s="148"/>
      <c r="AU21" s="148"/>
      <c r="AV21" s="148"/>
      <c r="AW21" s="148"/>
      <c r="AX21" s="148"/>
      <c r="AY21" s="148"/>
      <c r="AZ21" s="148"/>
      <c r="BA21" s="176" t="str">
        <f>C21</f>
        <v>v průběhu a po skončení stavby ,vč.nákresů,fotodokumentace.Zařazení do fotoalba v časové posloupnosti s popisem činností a číslem objektů.listinná forma+digi dle smlovy</v>
      </c>
      <c r="BB21" s="148"/>
      <c r="BC21" s="148"/>
      <c r="BD21" s="148"/>
      <c r="BE21" s="148"/>
      <c r="BF21" s="148"/>
      <c r="BG21" s="148"/>
      <c r="BH21" s="148"/>
    </row>
    <row r="22" spans="1:60" outlineLevel="1" x14ac:dyDescent="0.2">
      <c r="A22" s="169">
        <v>12</v>
      </c>
      <c r="B22" s="170" t="s">
        <v>808</v>
      </c>
      <c r="C22" s="185" t="s">
        <v>809</v>
      </c>
      <c r="D22" s="171" t="s">
        <v>801</v>
      </c>
      <c r="E22" s="172">
        <v>1</v>
      </c>
      <c r="F22" s="173"/>
      <c r="G22" s="174">
        <f>ROUND(E22*F22,2)</f>
        <v>0</v>
      </c>
      <c r="H22" s="173"/>
      <c r="I22" s="174">
        <f>ROUND(E22*H22,2)</f>
        <v>0</v>
      </c>
      <c r="J22" s="173"/>
      <c r="K22" s="174">
        <f>ROUND(E22*J22,2)</f>
        <v>0</v>
      </c>
      <c r="L22" s="174">
        <v>21</v>
      </c>
      <c r="M22" s="174">
        <f>G22*(1+L22/100)</f>
        <v>0</v>
      </c>
      <c r="N22" s="172">
        <v>0</v>
      </c>
      <c r="O22" s="172">
        <f>ROUND(E22*N22,2)</f>
        <v>0</v>
      </c>
      <c r="P22" s="172">
        <v>0</v>
      </c>
      <c r="Q22" s="172">
        <f>ROUND(E22*P22,2)</f>
        <v>0</v>
      </c>
      <c r="R22" s="174"/>
      <c r="S22" s="174" t="s">
        <v>301</v>
      </c>
      <c r="T22" s="175" t="s">
        <v>302</v>
      </c>
      <c r="U22" s="158">
        <v>0</v>
      </c>
      <c r="V22" s="158">
        <f>ROUND(E22*U22,2)</f>
        <v>0</v>
      </c>
      <c r="W22" s="158"/>
      <c r="X22" s="158" t="s">
        <v>197</v>
      </c>
      <c r="Y22" s="158" t="s">
        <v>198</v>
      </c>
      <c r="Z22" s="148"/>
      <c r="AA22" s="148"/>
      <c r="AB22" s="148"/>
      <c r="AC22" s="148"/>
      <c r="AD22" s="148"/>
      <c r="AE22" s="148"/>
      <c r="AF22" s="148"/>
      <c r="AG22" s="148" t="s">
        <v>199</v>
      </c>
      <c r="AH22" s="148"/>
      <c r="AI22" s="148"/>
      <c r="AJ22" s="148"/>
      <c r="AK22" s="148"/>
      <c r="AL22" s="148"/>
      <c r="AM22" s="148"/>
      <c r="AN22" s="148"/>
      <c r="AO22" s="148"/>
      <c r="AP22" s="148"/>
      <c r="AQ22" s="148"/>
      <c r="AR22" s="148"/>
      <c r="AS22" s="148"/>
      <c r="AT22" s="148"/>
      <c r="AU22" s="148"/>
      <c r="AV22" s="148"/>
      <c r="AW22" s="148"/>
      <c r="AX22" s="148"/>
      <c r="AY22" s="148"/>
      <c r="AZ22" s="148"/>
      <c r="BA22" s="148"/>
      <c r="BB22" s="148"/>
      <c r="BC22" s="148"/>
      <c r="BD22" s="148"/>
      <c r="BE22" s="148"/>
      <c r="BF22" s="148"/>
      <c r="BG22" s="148"/>
      <c r="BH22" s="148"/>
    </row>
    <row r="23" spans="1:60" outlineLevel="2" x14ac:dyDescent="0.2">
      <c r="A23" s="155"/>
      <c r="B23" s="156"/>
      <c r="C23" s="249" t="s">
        <v>810</v>
      </c>
      <c r="D23" s="250"/>
      <c r="E23" s="250"/>
      <c r="F23" s="250"/>
      <c r="G23" s="250"/>
      <c r="H23" s="158"/>
      <c r="I23" s="158"/>
      <c r="J23" s="158"/>
      <c r="K23" s="158"/>
      <c r="L23" s="158"/>
      <c r="M23" s="158"/>
      <c r="N23" s="157"/>
      <c r="O23" s="157"/>
      <c r="P23" s="157"/>
      <c r="Q23" s="157"/>
      <c r="R23" s="158"/>
      <c r="S23" s="158"/>
      <c r="T23" s="158"/>
      <c r="U23" s="158"/>
      <c r="V23" s="158"/>
      <c r="W23" s="158"/>
      <c r="X23" s="158"/>
      <c r="Y23" s="158"/>
      <c r="Z23" s="148"/>
      <c r="AA23" s="148"/>
      <c r="AB23" s="148"/>
      <c r="AC23" s="148"/>
      <c r="AD23" s="148"/>
      <c r="AE23" s="148"/>
      <c r="AF23" s="148"/>
      <c r="AG23" s="148" t="s">
        <v>312</v>
      </c>
      <c r="AH23" s="148"/>
      <c r="AI23" s="148"/>
      <c r="AJ23" s="148"/>
      <c r="AK23" s="148"/>
      <c r="AL23" s="148"/>
      <c r="AM23" s="148"/>
      <c r="AN23" s="148"/>
      <c r="AO23" s="148"/>
      <c r="AP23" s="148"/>
      <c r="AQ23" s="148"/>
      <c r="AR23" s="148"/>
      <c r="AS23" s="148"/>
      <c r="AT23" s="148"/>
      <c r="AU23" s="148"/>
      <c r="AV23" s="148"/>
      <c r="AW23" s="148"/>
      <c r="AX23" s="148"/>
      <c r="AY23" s="148"/>
      <c r="AZ23" s="148"/>
      <c r="BA23" s="148"/>
      <c r="BB23" s="148"/>
      <c r="BC23" s="148"/>
      <c r="BD23" s="148"/>
      <c r="BE23" s="148"/>
      <c r="BF23" s="148"/>
      <c r="BG23" s="148"/>
      <c r="BH23" s="148"/>
    </row>
    <row r="24" spans="1:60" outlineLevel="1" x14ac:dyDescent="0.2">
      <c r="A24" s="177">
        <v>13</v>
      </c>
      <c r="B24" s="178" t="s">
        <v>811</v>
      </c>
      <c r="C24" s="187" t="s">
        <v>812</v>
      </c>
      <c r="D24" s="179" t="s">
        <v>801</v>
      </c>
      <c r="E24" s="180">
        <v>1</v>
      </c>
      <c r="F24" s="181"/>
      <c r="G24" s="182">
        <f t="shared" ref="G24:G29" si="7">ROUND(E24*F24,2)</f>
        <v>0</v>
      </c>
      <c r="H24" s="181"/>
      <c r="I24" s="182">
        <f t="shared" ref="I24:I29" si="8">ROUND(E24*H24,2)</f>
        <v>0</v>
      </c>
      <c r="J24" s="181"/>
      <c r="K24" s="182">
        <f t="shared" ref="K24:K29" si="9">ROUND(E24*J24,2)</f>
        <v>0</v>
      </c>
      <c r="L24" s="182">
        <v>21</v>
      </c>
      <c r="M24" s="182">
        <f t="shared" ref="M24:M29" si="10">G24*(1+L24/100)</f>
        <v>0</v>
      </c>
      <c r="N24" s="180">
        <v>0</v>
      </c>
      <c r="O24" s="180">
        <f t="shared" ref="O24:O29" si="11">ROUND(E24*N24,2)</f>
        <v>0</v>
      </c>
      <c r="P24" s="180">
        <v>0</v>
      </c>
      <c r="Q24" s="180">
        <f t="shared" ref="Q24:Q29" si="12">ROUND(E24*P24,2)</f>
        <v>0</v>
      </c>
      <c r="R24" s="182"/>
      <c r="S24" s="182" t="s">
        <v>301</v>
      </c>
      <c r="T24" s="183" t="s">
        <v>302</v>
      </c>
      <c r="U24" s="158">
        <v>0</v>
      </c>
      <c r="V24" s="158">
        <f t="shared" ref="V24:V29" si="13">ROUND(E24*U24,2)</f>
        <v>0</v>
      </c>
      <c r="W24" s="158"/>
      <c r="X24" s="158" t="s">
        <v>197</v>
      </c>
      <c r="Y24" s="158" t="s">
        <v>198</v>
      </c>
      <c r="Z24" s="148"/>
      <c r="AA24" s="148"/>
      <c r="AB24" s="148"/>
      <c r="AC24" s="148"/>
      <c r="AD24" s="148"/>
      <c r="AE24" s="148"/>
      <c r="AF24" s="148"/>
      <c r="AG24" s="148" t="s">
        <v>199</v>
      </c>
      <c r="AH24" s="148"/>
      <c r="AI24" s="148"/>
      <c r="AJ24" s="148"/>
      <c r="AK24" s="148"/>
      <c r="AL24" s="148"/>
      <c r="AM24" s="148"/>
      <c r="AN24" s="148"/>
      <c r="AO24" s="148"/>
      <c r="AP24" s="148"/>
      <c r="AQ24" s="148"/>
      <c r="AR24" s="148"/>
      <c r="AS24" s="148"/>
      <c r="AT24" s="148"/>
      <c r="AU24" s="148"/>
      <c r="AV24" s="148"/>
      <c r="AW24" s="148"/>
      <c r="AX24" s="148"/>
      <c r="AY24" s="148"/>
      <c r="AZ24" s="148"/>
      <c r="BA24" s="148"/>
      <c r="BB24" s="148"/>
      <c r="BC24" s="148"/>
      <c r="BD24" s="148"/>
      <c r="BE24" s="148"/>
      <c r="BF24" s="148"/>
      <c r="BG24" s="148"/>
      <c r="BH24" s="148"/>
    </row>
    <row r="25" spans="1:60" outlineLevel="1" x14ac:dyDescent="0.2">
      <c r="A25" s="177">
        <v>14</v>
      </c>
      <c r="B25" s="178" t="s">
        <v>813</v>
      </c>
      <c r="C25" s="187" t="s">
        <v>814</v>
      </c>
      <c r="D25" s="179" t="s">
        <v>801</v>
      </c>
      <c r="E25" s="180">
        <v>1</v>
      </c>
      <c r="F25" s="181"/>
      <c r="G25" s="182">
        <f t="shared" si="7"/>
        <v>0</v>
      </c>
      <c r="H25" s="181"/>
      <c r="I25" s="182">
        <f t="shared" si="8"/>
        <v>0</v>
      </c>
      <c r="J25" s="181"/>
      <c r="K25" s="182">
        <f t="shared" si="9"/>
        <v>0</v>
      </c>
      <c r="L25" s="182">
        <v>21</v>
      </c>
      <c r="M25" s="182">
        <f t="shared" si="10"/>
        <v>0</v>
      </c>
      <c r="N25" s="180">
        <v>0</v>
      </c>
      <c r="O25" s="180">
        <f t="shared" si="11"/>
        <v>0</v>
      </c>
      <c r="P25" s="180">
        <v>0</v>
      </c>
      <c r="Q25" s="180">
        <f t="shared" si="12"/>
        <v>0</v>
      </c>
      <c r="R25" s="182"/>
      <c r="S25" s="182" t="s">
        <v>301</v>
      </c>
      <c r="T25" s="183" t="s">
        <v>302</v>
      </c>
      <c r="U25" s="158">
        <v>0</v>
      </c>
      <c r="V25" s="158">
        <f t="shared" si="13"/>
        <v>0</v>
      </c>
      <c r="W25" s="158"/>
      <c r="X25" s="158" t="s">
        <v>197</v>
      </c>
      <c r="Y25" s="158" t="s">
        <v>198</v>
      </c>
      <c r="Z25" s="148"/>
      <c r="AA25" s="148"/>
      <c r="AB25" s="148"/>
      <c r="AC25" s="148"/>
      <c r="AD25" s="148"/>
      <c r="AE25" s="148"/>
      <c r="AF25" s="148"/>
      <c r="AG25" s="148" t="s">
        <v>199</v>
      </c>
      <c r="AH25" s="148"/>
      <c r="AI25" s="148"/>
      <c r="AJ25" s="148"/>
      <c r="AK25" s="148"/>
      <c r="AL25" s="148"/>
      <c r="AM25" s="148"/>
      <c r="AN25" s="148"/>
      <c r="AO25" s="148"/>
      <c r="AP25" s="148"/>
      <c r="AQ25" s="148"/>
      <c r="AR25" s="148"/>
      <c r="AS25" s="148"/>
      <c r="AT25" s="148"/>
      <c r="AU25" s="148"/>
      <c r="AV25" s="148"/>
      <c r="AW25" s="148"/>
      <c r="AX25" s="148"/>
      <c r="AY25" s="148"/>
      <c r="AZ25" s="148"/>
      <c r="BA25" s="148"/>
      <c r="BB25" s="148"/>
      <c r="BC25" s="148"/>
      <c r="BD25" s="148"/>
      <c r="BE25" s="148"/>
      <c r="BF25" s="148"/>
      <c r="BG25" s="148"/>
      <c r="BH25" s="148"/>
    </row>
    <row r="26" spans="1:60" outlineLevel="1" x14ac:dyDescent="0.2">
      <c r="A26" s="177">
        <v>15</v>
      </c>
      <c r="B26" s="178" t="s">
        <v>815</v>
      </c>
      <c r="C26" s="187" t="s">
        <v>816</v>
      </c>
      <c r="D26" s="179" t="s">
        <v>801</v>
      </c>
      <c r="E26" s="180">
        <v>1</v>
      </c>
      <c r="F26" s="181"/>
      <c r="G26" s="182">
        <f t="shared" si="7"/>
        <v>0</v>
      </c>
      <c r="H26" s="181"/>
      <c r="I26" s="182">
        <f t="shared" si="8"/>
        <v>0</v>
      </c>
      <c r="J26" s="181"/>
      <c r="K26" s="182">
        <f t="shared" si="9"/>
        <v>0</v>
      </c>
      <c r="L26" s="182">
        <v>21</v>
      </c>
      <c r="M26" s="182">
        <f t="shared" si="10"/>
        <v>0</v>
      </c>
      <c r="N26" s="180">
        <v>0</v>
      </c>
      <c r="O26" s="180">
        <f t="shared" si="11"/>
        <v>0</v>
      </c>
      <c r="P26" s="180">
        <v>0</v>
      </c>
      <c r="Q26" s="180">
        <f t="shared" si="12"/>
        <v>0</v>
      </c>
      <c r="R26" s="182"/>
      <c r="S26" s="182" t="s">
        <v>301</v>
      </c>
      <c r="T26" s="183" t="s">
        <v>302</v>
      </c>
      <c r="U26" s="158">
        <v>0</v>
      </c>
      <c r="V26" s="158">
        <f t="shared" si="13"/>
        <v>0</v>
      </c>
      <c r="W26" s="158"/>
      <c r="X26" s="158" t="s">
        <v>197</v>
      </c>
      <c r="Y26" s="158" t="s">
        <v>198</v>
      </c>
      <c r="Z26" s="148"/>
      <c r="AA26" s="148"/>
      <c r="AB26" s="148"/>
      <c r="AC26" s="148"/>
      <c r="AD26" s="148"/>
      <c r="AE26" s="148"/>
      <c r="AF26" s="148"/>
      <c r="AG26" s="148" t="s">
        <v>199</v>
      </c>
      <c r="AH26" s="148"/>
      <c r="AI26" s="148"/>
      <c r="AJ26" s="148"/>
      <c r="AK26" s="148"/>
      <c r="AL26" s="148"/>
      <c r="AM26" s="148"/>
      <c r="AN26" s="148"/>
      <c r="AO26" s="148"/>
      <c r="AP26" s="148"/>
      <c r="AQ26" s="148"/>
      <c r="AR26" s="148"/>
      <c r="AS26" s="148"/>
      <c r="AT26" s="148"/>
      <c r="AU26" s="148"/>
      <c r="AV26" s="148"/>
      <c r="AW26" s="148"/>
      <c r="AX26" s="148"/>
      <c r="AY26" s="148"/>
      <c r="AZ26" s="148"/>
      <c r="BA26" s="148"/>
      <c r="BB26" s="148"/>
      <c r="BC26" s="148"/>
      <c r="BD26" s="148"/>
      <c r="BE26" s="148"/>
      <c r="BF26" s="148"/>
      <c r="BG26" s="148"/>
      <c r="BH26" s="148"/>
    </row>
    <row r="27" spans="1:60" outlineLevel="1" x14ac:dyDescent="0.2">
      <c r="A27" s="177">
        <v>16</v>
      </c>
      <c r="B27" s="178" t="s">
        <v>817</v>
      </c>
      <c r="C27" s="187" t="s">
        <v>818</v>
      </c>
      <c r="D27" s="179" t="s">
        <v>801</v>
      </c>
      <c r="E27" s="180">
        <v>1</v>
      </c>
      <c r="F27" s="181"/>
      <c r="G27" s="182">
        <f t="shared" si="7"/>
        <v>0</v>
      </c>
      <c r="H27" s="181"/>
      <c r="I27" s="182">
        <f t="shared" si="8"/>
        <v>0</v>
      </c>
      <c r="J27" s="181"/>
      <c r="K27" s="182">
        <f t="shared" si="9"/>
        <v>0</v>
      </c>
      <c r="L27" s="182">
        <v>21</v>
      </c>
      <c r="M27" s="182">
        <f t="shared" si="10"/>
        <v>0</v>
      </c>
      <c r="N27" s="180">
        <v>0</v>
      </c>
      <c r="O27" s="180">
        <f t="shared" si="11"/>
        <v>0</v>
      </c>
      <c r="P27" s="180">
        <v>0</v>
      </c>
      <c r="Q27" s="180">
        <f t="shared" si="12"/>
        <v>0</v>
      </c>
      <c r="R27" s="182"/>
      <c r="S27" s="182" t="s">
        <v>301</v>
      </c>
      <c r="T27" s="183" t="s">
        <v>302</v>
      </c>
      <c r="U27" s="158">
        <v>0</v>
      </c>
      <c r="V27" s="158">
        <f t="shared" si="13"/>
        <v>0</v>
      </c>
      <c r="W27" s="158"/>
      <c r="X27" s="158" t="s">
        <v>197</v>
      </c>
      <c r="Y27" s="158" t="s">
        <v>198</v>
      </c>
      <c r="Z27" s="148"/>
      <c r="AA27" s="148"/>
      <c r="AB27" s="148"/>
      <c r="AC27" s="148"/>
      <c r="AD27" s="148"/>
      <c r="AE27" s="148"/>
      <c r="AF27" s="148"/>
      <c r="AG27" s="148" t="s">
        <v>199</v>
      </c>
      <c r="AH27" s="148"/>
      <c r="AI27" s="148"/>
      <c r="AJ27" s="148"/>
      <c r="AK27" s="148"/>
      <c r="AL27" s="148"/>
      <c r="AM27" s="148"/>
      <c r="AN27" s="148"/>
      <c r="AO27" s="148"/>
      <c r="AP27" s="148"/>
      <c r="AQ27" s="148"/>
      <c r="AR27" s="148"/>
      <c r="AS27" s="148"/>
      <c r="AT27" s="148"/>
      <c r="AU27" s="148"/>
      <c r="AV27" s="148"/>
      <c r="AW27" s="148"/>
      <c r="AX27" s="148"/>
      <c r="AY27" s="148"/>
      <c r="AZ27" s="148"/>
      <c r="BA27" s="148"/>
      <c r="BB27" s="148"/>
      <c r="BC27" s="148"/>
      <c r="BD27" s="148"/>
      <c r="BE27" s="148"/>
      <c r="BF27" s="148"/>
      <c r="BG27" s="148"/>
      <c r="BH27" s="148"/>
    </row>
    <row r="28" spans="1:60" outlineLevel="1" x14ac:dyDescent="0.2">
      <c r="A28" s="177">
        <v>17</v>
      </c>
      <c r="B28" s="178" t="s">
        <v>819</v>
      </c>
      <c r="C28" s="187" t="s">
        <v>820</v>
      </c>
      <c r="D28" s="179" t="s">
        <v>801</v>
      </c>
      <c r="E28" s="180">
        <v>1</v>
      </c>
      <c r="F28" s="181"/>
      <c r="G28" s="182">
        <f t="shared" si="7"/>
        <v>0</v>
      </c>
      <c r="H28" s="181"/>
      <c r="I28" s="182">
        <f t="shared" si="8"/>
        <v>0</v>
      </c>
      <c r="J28" s="181"/>
      <c r="K28" s="182">
        <f t="shared" si="9"/>
        <v>0</v>
      </c>
      <c r="L28" s="182">
        <v>21</v>
      </c>
      <c r="M28" s="182">
        <f t="shared" si="10"/>
        <v>0</v>
      </c>
      <c r="N28" s="180">
        <v>0</v>
      </c>
      <c r="O28" s="180">
        <f t="shared" si="11"/>
        <v>0</v>
      </c>
      <c r="P28" s="180">
        <v>0</v>
      </c>
      <c r="Q28" s="180">
        <f t="shared" si="12"/>
        <v>0</v>
      </c>
      <c r="R28" s="182"/>
      <c r="S28" s="182" t="s">
        <v>301</v>
      </c>
      <c r="T28" s="183" t="s">
        <v>302</v>
      </c>
      <c r="U28" s="158">
        <v>0</v>
      </c>
      <c r="V28" s="158">
        <f t="shared" si="13"/>
        <v>0</v>
      </c>
      <c r="W28" s="158"/>
      <c r="X28" s="158" t="s">
        <v>197</v>
      </c>
      <c r="Y28" s="158" t="s">
        <v>198</v>
      </c>
      <c r="Z28" s="148"/>
      <c r="AA28" s="148"/>
      <c r="AB28" s="148"/>
      <c r="AC28" s="148"/>
      <c r="AD28" s="148"/>
      <c r="AE28" s="148"/>
      <c r="AF28" s="148"/>
      <c r="AG28" s="148" t="s">
        <v>199</v>
      </c>
      <c r="AH28" s="148"/>
      <c r="AI28" s="148"/>
      <c r="AJ28" s="148"/>
      <c r="AK28" s="148"/>
      <c r="AL28" s="148"/>
      <c r="AM28" s="148"/>
      <c r="AN28" s="148"/>
      <c r="AO28" s="148"/>
      <c r="AP28" s="148"/>
      <c r="AQ28" s="148"/>
      <c r="AR28" s="148"/>
      <c r="AS28" s="148"/>
      <c r="AT28" s="148"/>
      <c r="AU28" s="148"/>
      <c r="AV28" s="148"/>
      <c r="AW28" s="148"/>
      <c r="AX28" s="148"/>
      <c r="AY28" s="148"/>
      <c r="AZ28" s="148"/>
      <c r="BA28" s="148"/>
      <c r="BB28" s="148"/>
      <c r="BC28" s="148"/>
      <c r="BD28" s="148"/>
      <c r="BE28" s="148"/>
      <c r="BF28" s="148"/>
      <c r="BG28" s="148"/>
      <c r="BH28" s="148"/>
    </row>
    <row r="29" spans="1:60" outlineLevel="1" x14ac:dyDescent="0.2">
      <c r="A29" s="169">
        <v>18</v>
      </c>
      <c r="B29" s="170" t="s">
        <v>821</v>
      </c>
      <c r="C29" s="185" t="s">
        <v>822</v>
      </c>
      <c r="D29" s="171" t="s">
        <v>801</v>
      </c>
      <c r="E29" s="172">
        <v>1</v>
      </c>
      <c r="F29" s="173"/>
      <c r="G29" s="174">
        <f t="shared" si="7"/>
        <v>0</v>
      </c>
      <c r="H29" s="173"/>
      <c r="I29" s="174">
        <f t="shared" si="8"/>
        <v>0</v>
      </c>
      <c r="J29" s="173"/>
      <c r="K29" s="174">
        <f t="shared" si="9"/>
        <v>0</v>
      </c>
      <c r="L29" s="174">
        <v>21</v>
      </c>
      <c r="M29" s="174">
        <f t="shared" si="10"/>
        <v>0</v>
      </c>
      <c r="N29" s="172">
        <v>0</v>
      </c>
      <c r="O29" s="172">
        <f t="shared" si="11"/>
        <v>0</v>
      </c>
      <c r="P29" s="172">
        <v>0</v>
      </c>
      <c r="Q29" s="172">
        <f t="shared" si="12"/>
        <v>0</v>
      </c>
      <c r="R29" s="174"/>
      <c r="S29" s="174" t="s">
        <v>301</v>
      </c>
      <c r="T29" s="175" t="s">
        <v>302</v>
      </c>
      <c r="U29" s="158">
        <v>0</v>
      </c>
      <c r="V29" s="158">
        <f t="shared" si="13"/>
        <v>0</v>
      </c>
      <c r="W29" s="158"/>
      <c r="X29" s="158" t="s">
        <v>197</v>
      </c>
      <c r="Y29" s="158" t="s">
        <v>198</v>
      </c>
      <c r="Z29" s="148"/>
      <c r="AA29" s="148"/>
      <c r="AB29" s="148"/>
      <c r="AC29" s="148"/>
      <c r="AD29" s="148"/>
      <c r="AE29" s="148"/>
      <c r="AF29" s="148"/>
      <c r="AG29" s="148" t="s">
        <v>199</v>
      </c>
      <c r="AH29" s="148"/>
      <c r="AI29" s="148"/>
      <c r="AJ29" s="148"/>
      <c r="AK29" s="148"/>
      <c r="AL29" s="148"/>
      <c r="AM29" s="148"/>
      <c r="AN29" s="148"/>
      <c r="AO29" s="148"/>
      <c r="AP29" s="148"/>
      <c r="AQ29" s="148"/>
      <c r="AR29" s="148"/>
      <c r="AS29" s="148"/>
      <c r="AT29" s="148"/>
      <c r="AU29" s="148"/>
      <c r="AV29" s="148"/>
      <c r="AW29" s="148"/>
      <c r="AX29" s="148"/>
      <c r="AY29" s="148"/>
      <c r="AZ29" s="148"/>
      <c r="BA29" s="148"/>
      <c r="BB29" s="148"/>
      <c r="BC29" s="148"/>
      <c r="BD29" s="148"/>
      <c r="BE29" s="148"/>
      <c r="BF29" s="148"/>
      <c r="BG29" s="148"/>
      <c r="BH29" s="148"/>
    </row>
    <row r="30" spans="1:60" outlineLevel="2" x14ac:dyDescent="0.2">
      <c r="A30" s="155"/>
      <c r="B30" s="156"/>
      <c r="C30" s="249" t="s">
        <v>823</v>
      </c>
      <c r="D30" s="250"/>
      <c r="E30" s="250"/>
      <c r="F30" s="250"/>
      <c r="G30" s="250"/>
      <c r="H30" s="158"/>
      <c r="I30" s="158"/>
      <c r="J30" s="158"/>
      <c r="K30" s="158"/>
      <c r="L30" s="158"/>
      <c r="M30" s="158"/>
      <c r="N30" s="157"/>
      <c r="O30" s="157"/>
      <c r="P30" s="157"/>
      <c r="Q30" s="157"/>
      <c r="R30" s="158"/>
      <c r="S30" s="158"/>
      <c r="T30" s="158"/>
      <c r="U30" s="158"/>
      <c r="V30" s="158"/>
      <c r="W30" s="158"/>
      <c r="X30" s="158"/>
      <c r="Y30" s="158"/>
      <c r="Z30" s="148"/>
      <c r="AA30" s="148"/>
      <c r="AB30" s="148"/>
      <c r="AC30" s="148"/>
      <c r="AD30" s="148"/>
      <c r="AE30" s="148"/>
      <c r="AF30" s="148"/>
      <c r="AG30" s="148" t="s">
        <v>312</v>
      </c>
      <c r="AH30" s="148"/>
      <c r="AI30" s="148"/>
      <c r="AJ30" s="148"/>
      <c r="AK30" s="148"/>
      <c r="AL30" s="148"/>
      <c r="AM30" s="148"/>
      <c r="AN30" s="148"/>
      <c r="AO30" s="148"/>
      <c r="AP30" s="148"/>
      <c r="AQ30" s="148"/>
      <c r="AR30" s="148"/>
      <c r="AS30" s="148"/>
      <c r="AT30" s="148"/>
      <c r="AU30" s="148"/>
      <c r="AV30" s="148"/>
      <c r="AW30" s="148"/>
      <c r="AX30" s="148"/>
      <c r="AY30" s="148"/>
      <c r="AZ30" s="148"/>
      <c r="BA30" s="176" t="str">
        <f>C30</f>
        <v>vč.předání všech dokladů (certifikace všech výrobků,doklady o uložení odpadů,protokoly svarů  potrubí atd.)</v>
      </c>
      <c r="BB30" s="148"/>
      <c r="BC30" s="148"/>
      <c r="BD30" s="148"/>
      <c r="BE30" s="148"/>
      <c r="BF30" s="148"/>
      <c r="BG30" s="148"/>
      <c r="BH30" s="148"/>
    </row>
    <row r="31" spans="1:60" outlineLevel="1" x14ac:dyDescent="0.2">
      <c r="A31" s="177">
        <v>19</v>
      </c>
      <c r="B31" s="178" t="s">
        <v>824</v>
      </c>
      <c r="C31" s="187" t="s">
        <v>825</v>
      </c>
      <c r="D31" s="179" t="s">
        <v>801</v>
      </c>
      <c r="E31" s="180">
        <v>1</v>
      </c>
      <c r="F31" s="181"/>
      <c r="G31" s="182">
        <f>ROUND(E31*F31,2)</f>
        <v>0</v>
      </c>
      <c r="H31" s="181"/>
      <c r="I31" s="182">
        <f>ROUND(E31*H31,2)</f>
        <v>0</v>
      </c>
      <c r="J31" s="181"/>
      <c r="K31" s="182">
        <f>ROUND(E31*J31,2)</f>
        <v>0</v>
      </c>
      <c r="L31" s="182">
        <v>21</v>
      </c>
      <c r="M31" s="182">
        <f>G31*(1+L31/100)</f>
        <v>0</v>
      </c>
      <c r="N31" s="180">
        <v>0</v>
      </c>
      <c r="O31" s="180">
        <f>ROUND(E31*N31,2)</f>
        <v>0</v>
      </c>
      <c r="P31" s="180">
        <v>0</v>
      </c>
      <c r="Q31" s="180">
        <f>ROUND(E31*P31,2)</f>
        <v>0</v>
      </c>
      <c r="R31" s="182"/>
      <c r="S31" s="182" t="s">
        <v>301</v>
      </c>
      <c r="T31" s="183" t="s">
        <v>302</v>
      </c>
      <c r="U31" s="158">
        <v>0</v>
      </c>
      <c r="V31" s="158">
        <f>ROUND(E31*U31,2)</f>
        <v>0</v>
      </c>
      <c r="W31" s="158"/>
      <c r="X31" s="158" t="s">
        <v>197</v>
      </c>
      <c r="Y31" s="158" t="s">
        <v>198</v>
      </c>
      <c r="Z31" s="148"/>
      <c r="AA31" s="148"/>
      <c r="AB31" s="148"/>
      <c r="AC31" s="148"/>
      <c r="AD31" s="148"/>
      <c r="AE31" s="148"/>
      <c r="AF31" s="148"/>
      <c r="AG31" s="148" t="s">
        <v>199</v>
      </c>
      <c r="AH31" s="148"/>
      <c r="AI31" s="148"/>
      <c r="AJ31" s="148"/>
      <c r="AK31" s="148"/>
      <c r="AL31" s="148"/>
      <c r="AM31" s="148"/>
      <c r="AN31" s="148"/>
      <c r="AO31" s="148"/>
      <c r="AP31" s="148"/>
      <c r="AQ31" s="148"/>
      <c r="AR31" s="148"/>
      <c r="AS31" s="148"/>
      <c r="AT31" s="148"/>
      <c r="AU31" s="148"/>
      <c r="AV31" s="148"/>
      <c r="AW31" s="148"/>
      <c r="AX31" s="148"/>
      <c r="AY31" s="148"/>
      <c r="AZ31" s="148"/>
      <c r="BA31" s="148"/>
      <c r="BB31" s="148"/>
      <c r="BC31" s="148"/>
      <c r="BD31" s="148"/>
      <c r="BE31" s="148"/>
      <c r="BF31" s="148"/>
      <c r="BG31" s="148"/>
      <c r="BH31" s="148"/>
    </row>
    <row r="32" spans="1:60" outlineLevel="1" x14ac:dyDescent="0.2">
      <c r="A32" s="177">
        <v>20</v>
      </c>
      <c r="B32" s="178" t="s">
        <v>826</v>
      </c>
      <c r="C32" s="187" t="s">
        <v>827</v>
      </c>
      <c r="D32" s="179" t="s">
        <v>801</v>
      </c>
      <c r="E32" s="180">
        <v>1</v>
      </c>
      <c r="F32" s="181"/>
      <c r="G32" s="182">
        <f>ROUND(E32*F32,2)</f>
        <v>0</v>
      </c>
      <c r="H32" s="181"/>
      <c r="I32" s="182">
        <f>ROUND(E32*H32,2)</f>
        <v>0</v>
      </c>
      <c r="J32" s="181"/>
      <c r="K32" s="182">
        <f>ROUND(E32*J32,2)</f>
        <v>0</v>
      </c>
      <c r="L32" s="182">
        <v>21</v>
      </c>
      <c r="M32" s="182">
        <f>G32*(1+L32/100)</f>
        <v>0</v>
      </c>
      <c r="N32" s="180">
        <v>0</v>
      </c>
      <c r="O32" s="180">
        <f>ROUND(E32*N32,2)</f>
        <v>0</v>
      </c>
      <c r="P32" s="180">
        <v>0</v>
      </c>
      <c r="Q32" s="180">
        <f>ROUND(E32*P32,2)</f>
        <v>0</v>
      </c>
      <c r="R32" s="182"/>
      <c r="S32" s="182" t="s">
        <v>301</v>
      </c>
      <c r="T32" s="183" t="s">
        <v>302</v>
      </c>
      <c r="U32" s="158">
        <v>0</v>
      </c>
      <c r="V32" s="158">
        <f>ROUND(E32*U32,2)</f>
        <v>0</v>
      </c>
      <c r="W32" s="158"/>
      <c r="X32" s="158" t="s">
        <v>197</v>
      </c>
      <c r="Y32" s="158" t="s">
        <v>198</v>
      </c>
      <c r="Z32" s="148"/>
      <c r="AA32" s="148"/>
      <c r="AB32" s="148"/>
      <c r="AC32" s="148"/>
      <c r="AD32" s="148"/>
      <c r="AE32" s="148"/>
      <c r="AF32" s="148"/>
      <c r="AG32" s="148" t="s">
        <v>199</v>
      </c>
      <c r="AH32" s="148"/>
      <c r="AI32" s="148"/>
      <c r="AJ32" s="148"/>
      <c r="AK32" s="148"/>
      <c r="AL32" s="148"/>
      <c r="AM32" s="148"/>
      <c r="AN32" s="148"/>
      <c r="AO32" s="148"/>
      <c r="AP32" s="148"/>
      <c r="AQ32" s="148"/>
      <c r="AR32" s="148"/>
      <c r="AS32" s="148"/>
      <c r="AT32" s="148"/>
      <c r="AU32" s="148"/>
      <c r="AV32" s="148"/>
      <c r="AW32" s="148"/>
      <c r="AX32" s="148"/>
      <c r="AY32" s="148"/>
      <c r="AZ32" s="148"/>
      <c r="BA32" s="148"/>
      <c r="BB32" s="148"/>
      <c r="BC32" s="148"/>
      <c r="BD32" s="148"/>
      <c r="BE32" s="148"/>
      <c r="BF32" s="148"/>
      <c r="BG32" s="148"/>
      <c r="BH32" s="148"/>
    </row>
    <row r="33" spans="1:60" outlineLevel="1" x14ac:dyDescent="0.2">
      <c r="A33" s="169">
        <v>21</v>
      </c>
      <c r="B33" s="170" t="s">
        <v>828</v>
      </c>
      <c r="C33" s="185" t="s">
        <v>829</v>
      </c>
      <c r="D33" s="171" t="s">
        <v>801</v>
      </c>
      <c r="E33" s="172">
        <v>1</v>
      </c>
      <c r="F33" s="173"/>
      <c r="G33" s="174">
        <f>ROUND(E33*F33,2)</f>
        <v>0</v>
      </c>
      <c r="H33" s="173"/>
      <c r="I33" s="174">
        <f>ROUND(E33*H33,2)</f>
        <v>0</v>
      </c>
      <c r="J33" s="173"/>
      <c r="K33" s="174">
        <f>ROUND(E33*J33,2)</f>
        <v>0</v>
      </c>
      <c r="L33" s="174">
        <v>21</v>
      </c>
      <c r="M33" s="174">
        <f>G33*(1+L33/100)</f>
        <v>0</v>
      </c>
      <c r="N33" s="172">
        <v>0</v>
      </c>
      <c r="O33" s="172">
        <f>ROUND(E33*N33,2)</f>
        <v>0</v>
      </c>
      <c r="P33" s="172">
        <v>0</v>
      </c>
      <c r="Q33" s="172">
        <f>ROUND(E33*P33,2)</f>
        <v>0</v>
      </c>
      <c r="R33" s="174"/>
      <c r="S33" s="174" t="s">
        <v>301</v>
      </c>
      <c r="T33" s="175" t="s">
        <v>302</v>
      </c>
      <c r="U33" s="158">
        <v>0</v>
      </c>
      <c r="V33" s="158">
        <f>ROUND(E33*U33,2)</f>
        <v>0</v>
      </c>
      <c r="W33" s="158"/>
      <c r="X33" s="158" t="s">
        <v>197</v>
      </c>
      <c r="Y33" s="158" t="s">
        <v>198</v>
      </c>
      <c r="Z33" s="148"/>
      <c r="AA33" s="148"/>
      <c r="AB33" s="148"/>
      <c r="AC33" s="148"/>
      <c r="AD33" s="148"/>
      <c r="AE33" s="148"/>
      <c r="AF33" s="148"/>
      <c r="AG33" s="148" t="s">
        <v>199</v>
      </c>
      <c r="AH33" s="148"/>
      <c r="AI33" s="148"/>
      <c r="AJ33" s="148"/>
      <c r="AK33" s="148"/>
      <c r="AL33" s="148"/>
      <c r="AM33" s="148"/>
      <c r="AN33" s="148"/>
      <c r="AO33" s="148"/>
      <c r="AP33" s="148"/>
      <c r="AQ33" s="148"/>
      <c r="AR33" s="148"/>
      <c r="AS33" s="148"/>
      <c r="AT33" s="148"/>
      <c r="AU33" s="148"/>
      <c r="AV33" s="148"/>
      <c r="AW33" s="148"/>
      <c r="AX33" s="148"/>
      <c r="AY33" s="148"/>
      <c r="AZ33" s="148"/>
      <c r="BA33" s="148"/>
      <c r="BB33" s="148"/>
      <c r="BC33" s="148"/>
      <c r="BD33" s="148"/>
      <c r="BE33" s="148"/>
      <c r="BF33" s="148"/>
      <c r="BG33" s="148"/>
      <c r="BH33" s="148"/>
    </row>
    <row r="34" spans="1:60" x14ac:dyDescent="0.2">
      <c r="A34" s="3"/>
      <c r="B34" s="4"/>
      <c r="C34" s="188"/>
      <c r="D34" s="6"/>
      <c r="E34" s="3"/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AE34">
        <v>12</v>
      </c>
      <c r="AF34">
        <v>21</v>
      </c>
      <c r="AG34" t="s">
        <v>175</v>
      </c>
    </row>
    <row r="35" spans="1:60" x14ac:dyDescent="0.2">
      <c r="A35" s="151"/>
      <c r="B35" s="152" t="s">
        <v>29</v>
      </c>
      <c r="C35" s="189"/>
      <c r="D35" s="153"/>
      <c r="E35" s="154"/>
      <c r="F35" s="154"/>
      <c r="G35" s="168">
        <f>G8</f>
        <v>0</v>
      </c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AE35">
        <f>SUMIF(L7:L33,AE34,G7:G33)</f>
        <v>0</v>
      </c>
      <c r="AF35">
        <f>SUMIF(L7:L33,AF34,G7:G33)</f>
        <v>0</v>
      </c>
      <c r="AG35" t="s">
        <v>403</v>
      </c>
    </row>
    <row r="36" spans="1:60" x14ac:dyDescent="0.2">
      <c r="C36" s="190"/>
      <c r="D36" s="10"/>
      <c r="AG36" t="s">
        <v>404</v>
      </c>
    </row>
    <row r="37" spans="1:60" x14ac:dyDescent="0.2">
      <c r="D37" s="10"/>
    </row>
    <row r="38" spans="1:60" x14ac:dyDescent="0.2">
      <c r="D38" s="10"/>
    </row>
    <row r="39" spans="1:60" x14ac:dyDescent="0.2">
      <c r="D39" s="10"/>
    </row>
    <row r="40" spans="1:60" x14ac:dyDescent="0.2">
      <c r="D40" s="10"/>
    </row>
    <row r="41" spans="1:60" x14ac:dyDescent="0.2">
      <c r="D41" s="10"/>
    </row>
    <row r="42" spans="1:60" x14ac:dyDescent="0.2">
      <c r="D42" s="10"/>
    </row>
    <row r="43" spans="1:60" x14ac:dyDescent="0.2">
      <c r="D43" s="10"/>
    </row>
    <row r="44" spans="1:60" x14ac:dyDescent="0.2">
      <c r="D44" s="10"/>
    </row>
    <row r="45" spans="1:60" x14ac:dyDescent="0.2">
      <c r="D45" s="10"/>
    </row>
    <row r="46" spans="1:60" x14ac:dyDescent="0.2">
      <c r="D46" s="10"/>
    </row>
    <row r="47" spans="1:60" x14ac:dyDescent="0.2">
      <c r="D47" s="10"/>
    </row>
    <row r="48" spans="1:60" x14ac:dyDescent="0.2">
      <c r="D48" s="10"/>
    </row>
    <row r="49" spans="4:4" x14ac:dyDescent="0.2">
      <c r="D49" s="10"/>
    </row>
    <row r="50" spans="4:4" x14ac:dyDescent="0.2">
      <c r="D50" s="10"/>
    </row>
    <row r="51" spans="4:4" x14ac:dyDescent="0.2">
      <c r="D51" s="10"/>
    </row>
    <row r="52" spans="4:4" x14ac:dyDescent="0.2">
      <c r="D52" s="10"/>
    </row>
    <row r="53" spans="4:4" x14ac:dyDescent="0.2">
      <c r="D53" s="10"/>
    </row>
    <row r="54" spans="4:4" x14ac:dyDescent="0.2">
      <c r="D54" s="10"/>
    </row>
    <row r="55" spans="4:4" x14ac:dyDescent="0.2">
      <c r="D55" s="10"/>
    </row>
    <row r="56" spans="4:4" x14ac:dyDescent="0.2">
      <c r="D56" s="10"/>
    </row>
    <row r="57" spans="4:4" x14ac:dyDescent="0.2">
      <c r="D57" s="10"/>
    </row>
    <row r="58" spans="4:4" x14ac:dyDescent="0.2">
      <c r="D58" s="10"/>
    </row>
    <row r="59" spans="4:4" x14ac:dyDescent="0.2">
      <c r="D59" s="10"/>
    </row>
    <row r="60" spans="4:4" x14ac:dyDescent="0.2">
      <c r="D60" s="10"/>
    </row>
    <row r="61" spans="4:4" x14ac:dyDescent="0.2">
      <c r="D61" s="10"/>
    </row>
    <row r="62" spans="4:4" x14ac:dyDescent="0.2">
      <c r="D62" s="10"/>
    </row>
    <row r="63" spans="4:4" x14ac:dyDescent="0.2">
      <c r="D63" s="10"/>
    </row>
    <row r="64" spans="4:4" x14ac:dyDescent="0.2">
      <c r="D64" s="10"/>
    </row>
    <row r="65" spans="4:4" x14ac:dyDescent="0.2">
      <c r="D65" s="10"/>
    </row>
    <row r="66" spans="4:4" x14ac:dyDescent="0.2">
      <c r="D66" s="10"/>
    </row>
    <row r="67" spans="4:4" x14ac:dyDescent="0.2">
      <c r="D67" s="10"/>
    </row>
    <row r="68" spans="4:4" x14ac:dyDescent="0.2">
      <c r="D68" s="10"/>
    </row>
    <row r="69" spans="4:4" x14ac:dyDescent="0.2">
      <c r="D69" s="10"/>
    </row>
    <row r="70" spans="4:4" x14ac:dyDescent="0.2">
      <c r="D70" s="10"/>
    </row>
    <row r="71" spans="4:4" x14ac:dyDescent="0.2">
      <c r="D71" s="10"/>
    </row>
    <row r="72" spans="4:4" x14ac:dyDescent="0.2">
      <c r="D72" s="10"/>
    </row>
    <row r="73" spans="4:4" x14ac:dyDescent="0.2">
      <c r="D73" s="10"/>
    </row>
    <row r="74" spans="4:4" x14ac:dyDescent="0.2">
      <c r="D74" s="10"/>
    </row>
    <row r="75" spans="4:4" x14ac:dyDescent="0.2">
      <c r="D75" s="10"/>
    </row>
    <row r="76" spans="4:4" x14ac:dyDescent="0.2">
      <c r="D76" s="10"/>
    </row>
    <row r="77" spans="4:4" x14ac:dyDescent="0.2">
      <c r="D77" s="10"/>
    </row>
    <row r="78" spans="4:4" x14ac:dyDescent="0.2">
      <c r="D78" s="10"/>
    </row>
    <row r="79" spans="4:4" x14ac:dyDescent="0.2">
      <c r="D79" s="10"/>
    </row>
    <row r="80" spans="4:4" x14ac:dyDescent="0.2">
      <c r="D80" s="10"/>
    </row>
    <row r="81" spans="4:4" x14ac:dyDescent="0.2">
      <c r="D81" s="10"/>
    </row>
    <row r="82" spans="4:4" x14ac:dyDescent="0.2">
      <c r="D82" s="10"/>
    </row>
    <row r="83" spans="4:4" x14ac:dyDescent="0.2">
      <c r="D83" s="10"/>
    </row>
    <row r="84" spans="4:4" x14ac:dyDescent="0.2">
      <c r="D84" s="10"/>
    </row>
    <row r="85" spans="4:4" x14ac:dyDescent="0.2">
      <c r="D85" s="10"/>
    </row>
    <row r="86" spans="4:4" x14ac:dyDescent="0.2">
      <c r="D86" s="10"/>
    </row>
    <row r="87" spans="4:4" x14ac:dyDescent="0.2">
      <c r="D87" s="10"/>
    </row>
    <row r="88" spans="4:4" x14ac:dyDescent="0.2">
      <c r="D88" s="10"/>
    </row>
    <row r="89" spans="4:4" x14ac:dyDescent="0.2">
      <c r="D89" s="10"/>
    </row>
    <row r="90" spans="4:4" x14ac:dyDescent="0.2">
      <c r="D90" s="10"/>
    </row>
    <row r="91" spans="4:4" x14ac:dyDescent="0.2">
      <c r="D91" s="10"/>
    </row>
    <row r="92" spans="4:4" x14ac:dyDescent="0.2">
      <c r="D92" s="10"/>
    </row>
    <row r="93" spans="4:4" x14ac:dyDescent="0.2">
      <c r="D93" s="10"/>
    </row>
    <row r="94" spans="4:4" x14ac:dyDescent="0.2">
      <c r="D94" s="10"/>
    </row>
    <row r="95" spans="4:4" x14ac:dyDescent="0.2">
      <c r="D95" s="10"/>
    </row>
    <row r="96" spans="4:4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LUyUnM26CXs2lkzf3MpgBEojn43KFFFhppZ/OOIY57Dh0g6MWwGXoKcpulcqXMcu8HOtOhuN52/k7GON4Pwqag==" saltValue="hG041bGt+exd9ktjF6euSg==" spinCount="100000" sheet="1" formatRows="0"/>
  <mergeCells count="8">
    <mergeCell ref="C23:G23"/>
    <mergeCell ref="C30:G30"/>
    <mergeCell ref="A1:G1"/>
    <mergeCell ref="C2:G2"/>
    <mergeCell ref="C3:G3"/>
    <mergeCell ref="C4:G4"/>
    <mergeCell ref="C11:G11"/>
    <mergeCell ref="C21:G21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FD07ED9-07F4-46EF-8731-59034D45A32A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2" x14ac:dyDescent="0.2"/>
  <cols>
    <col min="1" max="1" width="3.42578125" customWidth="1"/>
    <col min="2" max="2" width="12.5703125" style="122" customWidth="1"/>
    <col min="3" max="3" width="63.28515625" style="122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7" width="0" hidden="1" customWidth="1"/>
    <col min="18" max="18" width="6.85546875" customWidth="1"/>
    <col min="20" max="25" width="0" hidden="1" customWidth="1"/>
    <col min="29" max="29" width="0" hidden="1" customWidth="1"/>
    <col min="31" max="41" width="0" hidden="1" customWidth="1"/>
    <col min="53" max="53" width="98.7109375" customWidth="1"/>
  </cols>
  <sheetData>
    <row r="1" spans="1:60" ht="15.75" customHeight="1" x14ac:dyDescent="0.25">
      <c r="A1" s="253" t="s">
        <v>162</v>
      </c>
      <c r="B1" s="253"/>
      <c r="C1" s="253"/>
      <c r="D1" s="253"/>
      <c r="E1" s="253"/>
      <c r="F1" s="253"/>
      <c r="G1" s="253"/>
      <c r="AG1" t="s">
        <v>163</v>
      </c>
    </row>
    <row r="2" spans="1:60" ht="24.95" customHeight="1" x14ac:dyDescent="0.2">
      <c r="A2" s="50" t="s">
        <v>7</v>
      </c>
      <c r="B2" s="49" t="s">
        <v>43</v>
      </c>
      <c r="C2" s="254" t="s">
        <v>44</v>
      </c>
      <c r="D2" s="255"/>
      <c r="E2" s="255"/>
      <c r="F2" s="255"/>
      <c r="G2" s="256"/>
      <c r="AG2" t="s">
        <v>164</v>
      </c>
    </row>
    <row r="3" spans="1:60" ht="24.95" customHeight="1" x14ac:dyDescent="0.2">
      <c r="A3" s="50" t="s">
        <v>8</v>
      </c>
      <c r="B3" s="49" t="s">
        <v>78</v>
      </c>
      <c r="C3" s="254" t="s">
        <v>79</v>
      </c>
      <c r="D3" s="255"/>
      <c r="E3" s="255"/>
      <c r="F3" s="255"/>
      <c r="G3" s="256"/>
      <c r="AC3" s="122" t="s">
        <v>164</v>
      </c>
      <c r="AG3" t="s">
        <v>165</v>
      </c>
    </row>
    <row r="4" spans="1:60" ht="24.95" customHeight="1" x14ac:dyDescent="0.2">
      <c r="A4" s="141" t="s">
        <v>9</v>
      </c>
      <c r="B4" s="142" t="s">
        <v>80</v>
      </c>
      <c r="C4" s="257" t="s">
        <v>55</v>
      </c>
      <c r="D4" s="258"/>
      <c r="E4" s="258"/>
      <c r="F4" s="258"/>
      <c r="G4" s="259"/>
      <c r="AG4" t="s">
        <v>166</v>
      </c>
    </row>
    <row r="5" spans="1:60" x14ac:dyDescent="0.2">
      <c r="D5" s="10"/>
    </row>
    <row r="6" spans="1:60" ht="38.25" x14ac:dyDescent="0.2">
      <c r="A6" s="144" t="s">
        <v>167</v>
      </c>
      <c r="B6" s="146" t="s">
        <v>168</v>
      </c>
      <c r="C6" s="146" t="s">
        <v>169</v>
      </c>
      <c r="D6" s="145" t="s">
        <v>170</v>
      </c>
      <c r="E6" s="144" t="s">
        <v>171</v>
      </c>
      <c r="F6" s="143" t="s">
        <v>172</v>
      </c>
      <c r="G6" s="144" t="s">
        <v>29</v>
      </c>
      <c r="H6" s="147" t="s">
        <v>30</v>
      </c>
      <c r="I6" s="147" t="s">
        <v>173</v>
      </c>
      <c r="J6" s="147" t="s">
        <v>31</v>
      </c>
      <c r="K6" s="147" t="s">
        <v>174</v>
      </c>
      <c r="L6" s="147" t="s">
        <v>175</v>
      </c>
      <c r="M6" s="147" t="s">
        <v>176</v>
      </c>
      <c r="N6" s="147" t="s">
        <v>177</v>
      </c>
      <c r="O6" s="147" t="s">
        <v>178</v>
      </c>
      <c r="P6" s="147" t="s">
        <v>179</v>
      </c>
      <c r="Q6" s="147" t="s">
        <v>180</v>
      </c>
      <c r="R6" s="147" t="s">
        <v>181</v>
      </c>
      <c r="S6" s="147" t="s">
        <v>182</v>
      </c>
      <c r="T6" s="147" t="s">
        <v>183</v>
      </c>
      <c r="U6" s="147" t="s">
        <v>184</v>
      </c>
      <c r="V6" s="147" t="s">
        <v>185</v>
      </c>
      <c r="W6" s="147" t="s">
        <v>186</v>
      </c>
      <c r="X6" s="147" t="s">
        <v>187</v>
      </c>
      <c r="Y6" s="147" t="s">
        <v>188</v>
      </c>
    </row>
    <row r="7" spans="1:60" hidden="1" x14ac:dyDescent="0.2">
      <c r="A7" s="3"/>
      <c r="B7" s="4"/>
      <c r="C7" s="4"/>
      <c r="D7" s="6"/>
      <c r="E7" s="149"/>
      <c r="F7" s="150"/>
      <c r="G7" s="150"/>
      <c r="H7" s="150"/>
      <c r="I7" s="150"/>
      <c r="J7" s="150"/>
      <c r="K7" s="150"/>
      <c r="L7" s="150"/>
      <c r="M7" s="150"/>
      <c r="N7" s="149"/>
      <c r="O7" s="149"/>
      <c r="P7" s="149"/>
      <c r="Q7" s="149"/>
      <c r="R7" s="150"/>
      <c r="S7" s="150"/>
      <c r="T7" s="150"/>
      <c r="U7" s="150"/>
      <c r="V7" s="150"/>
      <c r="W7" s="150"/>
      <c r="X7" s="150"/>
      <c r="Y7" s="150"/>
    </row>
    <row r="8" spans="1:60" x14ac:dyDescent="0.2">
      <c r="A8" s="162" t="s">
        <v>189</v>
      </c>
      <c r="B8" s="163" t="s">
        <v>144</v>
      </c>
      <c r="C8" s="184" t="s">
        <v>145</v>
      </c>
      <c r="D8" s="164"/>
      <c r="E8" s="165"/>
      <c r="F8" s="166"/>
      <c r="G8" s="166">
        <f>SUMIF(AG9:AG9,"&lt;&gt;NOR",G9:G9)</f>
        <v>0</v>
      </c>
      <c r="H8" s="166"/>
      <c r="I8" s="166">
        <f>SUM(I9:I9)</f>
        <v>0</v>
      </c>
      <c r="J8" s="166"/>
      <c r="K8" s="166">
        <f>SUM(K9:K9)</f>
        <v>0</v>
      </c>
      <c r="L8" s="166"/>
      <c r="M8" s="166">
        <f>SUM(M9:M9)</f>
        <v>0</v>
      </c>
      <c r="N8" s="165"/>
      <c r="O8" s="165">
        <f>SUM(O9:O9)</f>
        <v>0</v>
      </c>
      <c r="P8" s="165"/>
      <c r="Q8" s="165">
        <f>SUM(Q9:Q9)</f>
        <v>0</v>
      </c>
      <c r="R8" s="166"/>
      <c r="S8" s="166"/>
      <c r="T8" s="167"/>
      <c r="U8" s="161"/>
      <c r="V8" s="161">
        <f>SUM(V9:V9)</f>
        <v>0</v>
      </c>
      <c r="W8" s="161"/>
      <c r="X8" s="161"/>
      <c r="Y8" s="161"/>
      <c r="AG8" t="s">
        <v>190</v>
      </c>
    </row>
    <row r="9" spans="1:60" outlineLevel="1" x14ac:dyDescent="0.2">
      <c r="A9" s="177">
        <v>1</v>
      </c>
      <c r="B9" s="178" t="s">
        <v>779</v>
      </c>
      <c r="C9" s="187" t="s">
        <v>145</v>
      </c>
      <c r="D9" s="179" t="s">
        <v>300</v>
      </c>
      <c r="E9" s="180">
        <v>1</v>
      </c>
      <c r="F9" s="181"/>
      <c r="G9" s="182">
        <f>ROUND(E9*F9,2)</f>
        <v>0</v>
      </c>
      <c r="H9" s="181"/>
      <c r="I9" s="182">
        <f>ROUND(E9*H9,2)</f>
        <v>0</v>
      </c>
      <c r="J9" s="181"/>
      <c r="K9" s="182">
        <f>ROUND(E9*J9,2)</f>
        <v>0</v>
      </c>
      <c r="L9" s="182">
        <v>21</v>
      </c>
      <c r="M9" s="182">
        <f>G9*(1+L9/100)</f>
        <v>0</v>
      </c>
      <c r="N9" s="180">
        <v>0</v>
      </c>
      <c r="O9" s="180">
        <f>ROUND(E9*N9,2)</f>
        <v>0</v>
      </c>
      <c r="P9" s="180">
        <v>0</v>
      </c>
      <c r="Q9" s="180">
        <f>ROUND(E9*P9,2)</f>
        <v>0</v>
      </c>
      <c r="R9" s="182"/>
      <c r="S9" s="182" t="s">
        <v>301</v>
      </c>
      <c r="T9" s="183" t="s">
        <v>302</v>
      </c>
      <c r="U9" s="158">
        <v>0</v>
      </c>
      <c r="V9" s="158">
        <f>ROUND(E9*U9,2)</f>
        <v>0</v>
      </c>
      <c r="W9" s="158"/>
      <c r="X9" s="158" t="s">
        <v>197</v>
      </c>
      <c r="Y9" s="158" t="s">
        <v>198</v>
      </c>
      <c r="Z9" s="148"/>
      <c r="AA9" s="148"/>
      <c r="AB9" s="148"/>
      <c r="AC9" s="148"/>
      <c r="AD9" s="148"/>
      <c r="AE9" s="148"/>
      <c r="AF9" s="148"/>
      <c r="AG9" s="148" t="s">
        <v>208</v>
      </c>
      <c r="AH9" s="148"/>
      <c r="AI9" s="148"/>
      <c r="AJ9" s="148"/>
      <c r="AK9" s="148"/>
      <c r="AL9" s="148"/>
      <c r="AM9" s="148"/>
      <c r="AN9" s="148"/>
      <c r="AO9" s="148"/>
      <c r="AP9" s="148"/>
      <c r="AQ9" s="148"/>
      <c r="AR9" s="148"/>
      <c r="AS9" s="148"/>
      <c r="AT9" s="148"/>
      <c r="AU9" s="148"/>
      <c r="AV9" s="148"/>
      <c r="AW9" s="148"/>
      <c r="AX9" s="148"/>
      <c r="AY9" s="148"/>
      <c r="AZ9" s="148"/>
      <c r="BA9" s="148"/>
      <c r="BB9" s="148"/>
      <c r="BC9" s="148"/>
      <c r="BD9" s="148"/>
      <c r="BE9" s="148"/>
      <c r="BF9" s="148"/>
      <c r="BG9" s="148"/>
      <c r="BH9" s="148"/>
    </row>
    <row r="10" spans="1:60" x14ac:dyDescent="0.2">
      <c r="A10" s="162" t="s">
        <v>189</v>
      </c>
      <c r="B10" s="163" t="s">
        <v>146</v>
      </c>
      <c r="C10" s="184" t="s">
        <v>147</v>
      </c>
      <c r="D10" s="164"/>
      <c r="E10" s="165"/>
      <c r="F10" s="166"/>
      <c r="G10" s="166">
        <f>SUMIF(AG11:AG19,"&lt;&gt;NOR",G11:G19)</f>
        <v>0</v>
      </c>
      <c r="H10" s="166"/>
      <c r="I10" s="166">
        <f>SUM(I11:I19)</f>
        <v>0</v>
      </c>
      <c r="J10" s="166"/>
      <c r="K10" s="166">
        <f>SUM(K11:K19)</f>
        <v>0</v>
      </c>
      <c r="L10" s="166"/>
      <c r="M10" s="166">
        <f>SUM(M11:M19)</f>
        <v>0</v>
      </c>
      <c r="N10" s="165"/>
      <c r="O10" s="165">
        <f>SUM(O11:O19)</f>
        <v>0</v>
      </c>
      <c r="P10" s="165"/>
      <c r="Q10" s="165">
        <f>SUM(Q11:Q19)</f>
        <v>0</v>
      </c>
      <c r="R10" s="166"/>
      <c r="S10" s="166"/>
      <c r="T10" s="167"/>
      <c r="U10" s="161"/>
      <c r="V10" s="161">
        <f>SUM(V11:V19)</f>
        <v>0</v>
      </c>
      <c r="W10" s="161"/>
      <c r="X10" s="161"/>
      <c r="Y10" s="161"/>
      <c r="AG10" t="s">
        <v>190</v>
      </c>
    </row>
    <row r="11" spans="1:60" outlineLevel="1" x14ac:dyDescent="0.2">
      <c r="A11" s="169">
        <v>2</v>
      </c>
      <c r="B11" s="170" t="s">
        <v>780</v>
      </c>
      <c r="C11" s="185" t="s">
        <v>147</v>
      </c>
      <c r="D11" s="171" t="s">
        <v>300</v>
      </c>
      <c r="E11" s="172">
        <v>1</v>
      </c>
      <c r="F11" s="173"/>
      <c r="G11" s="174">
        <f>ROUND(E11*F11,2)</f>
        <v>0</v>
      </c>
      <c r="H11" s="173"/>
      <c r="I11" s="174">
        <f>ROUND(E11*H11,2)</f>
        <v>0</v>
      </c>
      <c r="J11" s="173"/>
      <c r="K11" s="174">
        <f>ROUND(E11*J11,2)</f>
        <v>0</v>
      </c>
      <c r="L11" s="174">
        <v>21</v>
      </c>
      <c r="M11" s="174">
        <f>G11*(1+L11/100)</f>
        <v>0</v>
      </c>
      <c r="N11" s="172">
        <v>0</v>
      </c>
      <c r="O11" s="172">
        <f>ROUND(E11*N11,2)</f>
        <v>0</v>
      </c>
      <c r="P11" s="172">
        <v>0</v>
      </c>
      <c r="Q11" s="172">
        <f>ROUND(E11*P11,2)</f>
        <v>0</v>
      </c>
      <c r="R11" s="174"/>
      <c r="S11" s="174" t="s">
        <v>301</v>
      </c>
      <c r="T11" s="175" t="s">
        <v>302</v>
      </c>
      <c r="U11" s="158">
        <v>0</v>
      </c>
      <c r="V11" s="158">
        <f>ROUND(E11*U11,2)</f>
        <v>0</v>
      </c>
      <c r="W11" s="158"/>
      <c r="X11" s="158" t="s">
        <v>197</v>
      </c>
      <c r="Y11" s="158" t="s">
        <v>198</v>
      </c>
      <c r="Z11" s="148"/>
      <c r="AA11" s="148"/>
      <c r="AB11" s="148"/>
      <c r="AC11" s="148"/>
      <c r="AD11" s="148"/>
      <c r="AE11" s="148"/>
      <c r="AF11" s="148"/>
      <c r="AG11" s="148" t="s">
        <v>208</v>
      </c>
      <c r="AH11" s="148"/>
      <c r="AI11" s="148"/>
      <c r="AJ11" s="148"/>
      <c r="AK11" s="148"/>
      <c r="AL11" s="148"/>
      <c r="AM11" s="148"/>
      <c r="AN11" s="148"/>
      <c r="AO11" s="148"/>
      <c r="AP11" s="148"/>
      <c r="AQ11" s="148"/>
      <c r="AR11" s="148"/>
      <c r="AS11" s="148"/>
      <c r="AT11" s="148"/>
      <c r="AU11" s="148"/>
      <c r="AV11" s="148"/>
      <c r="AW11" s="148"/>
      <c r="AX11" s="148"/>
      <c r="AY11" s="148"/>
      <c r="AZ11" s="148"/>
      <c r="BA11" s="148"/>
      <c r="BB11" s="148"/>
      <c r="BC11" s="148"/>
      <c r="BD11" s="148"/>
      <c r="BE11" s="148"/>
      <c r="BF11" s="148"/>
      <c r="BG11" s="148"/>
      <c r="BH11" s="148"/>
    </row>
    <row r="12" spans="1:60" ht="22.5" outlineLevel="2" x14ac:dyDescent="0.2">
      <c r="A12" s="155"/>
      <c r="B12" s="156"/>
      <c r="C12" s="249" t="s">
        <v>830</v>
      </c>
      <c r="D12" s="250"/>
      <c r="E12" s="250"/>
      <c r="F12" s="250"/>
      <c r="G12" s="250"/>
      <c r="H12" s="158"/>
      <c r="I12" s="158"/>
      <c r="J12" s="158"/>
      <c r="K12" s="158"/>
      <c r="L12" s="158"/>
      <c r="M12" s="158"/>
      <c r="N12" s="157"/>
      <c r="O12" s="157"/>
      <c r="P12" s="157"/>
      <c r="Q12" s="157"/>
      <c r="R12" s="158"/>
      <c r="S12" s="158"/>
      <c r="T12" s="158"/>
      <c r="U12" s="158"/>
      <c r="V12" s="158"/>
      <c r="W12" s="158"/>
      <c r="X12" s="158"/>
      <c r="Y12" s="158"/>
      <c r="Z12" s="148"/>
      <c r="AA12" s="148"/>
      <c r="AB12" s="148"/>
      <c r="AC12" s="148"/>
      <c r="AD12" s="148"/>
      <c r="AE12" s="148"/>
      <c r="AF12" s="148"/>
      <c r="AG12" s="148" t="s">
        <v>312</v>
      </c>
      <c r="AH12" s="148"/>
      <c r="AI12" s="148"/>
      <c r="AJ12" s="148"/>
      <c r="AK12" s="148"/>
      <c r="AL12" s="148"/>
      <c r="AM12" s="148"/>
      <c r="AN12" s="148"/>
      <c r="AO12" s="148"/>
      <c r="AP12" s="148"/>
      <c r="AQ12" s="148"/>
      <c r="AR12" s="148"/>
      <c r="AS12" s="148"/>
      <c r="AT12" s="148"/>
      <c r="AU12" s="148"/>
      <c r="AV12" s="148"/>
      <c r="AW12" s="148"/>
      <c r="AX12" s="148"/>
      <c r="AY12" s="148"/>
      <c r="AZ12" s="148"/>
      <c r="BA12" s="176" t="str">
        <f>C12</f>
        <v>Vybudování, provoz a odstranění, vč. zapravení okolí do původního stavu, poplatky za vodu a energie, atd. pro zařízení staveniště a stavbu,vč.vody na proplachy,desinfekci a tlakové zkoušky</v>
      </c>
      <c r="BB12" s="148"/>
      <c r="BC12" s="148"/>
      <c r="BD12" s="148"/>
      <c r="BE12" s="148"/>
      <c r="BF12" s="148"/>
      <c r="BG12" s="148"/>
      <c r="BH12" s="148"/>
    </row>
    <row r="13" spans="1:60" outlineLevel="1" x14ac:dyDescent="0.2">
      <c r="A13" s="177">
        <v>3</v>
      </c>
      <c r="B13" s="178" t="s">
        <v>831</v>
      </c>
      <c r="C13" s="187" t="s">
        <v>832</v>
      </c>
      <c r="D13" s="179" t="s">
        <v>801</v>
      </c>
      <c r="E13" s="180">
        <v>1</v>
      </c>
      <c r="F13" s="181"/>
      <c r="G13" s="182">
        <f t="shared" ref="G13:G19" si="0">ROUND(E13*F13,2)</f>
        <v>0</v>
      </c>
      <c r="H13" s="181"/>
      <c r="I13" s="182">
        <f t="shared" ref="I13:I19" si="1">ROUND(E13*H13,2)</f>
        <v>0</v>
      </c>
      <c r="J13" s="181"/>
      <c r="K13" s="182">
        <f t="shared" ref="K13:K19" si="2">ROUND(E13*J13,2)</f>
        <v>0</v>
      </c>
      <c r="L13" s="182">
        <v>21</v>
      </c>
      <c r="M13" s="182">
        <f t="shared" ref="M13:M19" si="3">G13*(1+L13/100)</f>
        <v>0</v>
      </c>
      <c r="N13" s="180">
        <v>0</v>
      </c>
      <c r="O13" s="180">
        <f t="shared" ref="O13:O19" si="4">ROUND(E13*N13,2)</f>
        <v>0</v>
      </c>
      <c r="P13" s="180">
        <v>0</v>
      </c>
      <c r="Q13" s="180">
        <f t="shared" ref="Q13:Q19" si="5">ROUND(E13*P13,2)</f>
        <v>0</v>
      </c>
      <c r="R13" s="182"/>
      <c r="S13" s="182" t="s">
        <v>301</v>
      </c>
      <c r="T13" s="183" t="s">
        <v>302</v>
      </c>
      <c r="U13" s="158">
        <v>0</v>
      </c>
      <c r="V13" s="158">
        <f t="shared" ref="V13:V19" si="6">ROUND(E13*U13,2)</f>
        <v>0</v>
      </c>
      <c r="W13" s="158"/>
      <c r="X13" s="158" t="s">
        <v>197</v>
      </c>
      <c r="Y13" s="158" t="s">
        <v>198</v>
      </c>
      <c r="Z13" s="148"/>
      <c r="AA13" s="148"/>
      <c r="AB13" s="148"/>
      <c r="AC13" s="148"/>
      <c r="AD13" s="148"/>
      <c r="AE13" s="148"/>
      <c r="AF13" s="148"/>
      <c r="AG13" s="148" t="s">
        <v>199</v>
      </c>
      <c r="AH13" s="148"/>
      <c r="AI13" s="148"/>
      <c r="AJ13" s="148"/>
      <c r="AK13" s="148"/>
      <c r="AL13" s="148"/>
      <c r="AM13" s="148"/>
      <c r="AN13" s="148"/>
      <c r="AO13" s="148"/>
      <c r="AP13" s="148"/>
      <c r="AQ13" s="148"/>
      <c r="AR13" s="148"/>
      <c r="AS13" s="148"/>
      <c r="AT13" s="148"/>
      <c r="AU13" s="148"/>
      <c r="AV13" s="148"/>
      <c r="AW13" s="148"/>
      <c r="AX13" s="148"/>
      <c r="AY13" s="148"/>
      <c r="AZ13" s="148"/>
      <c r="BA13" s="148"/>
      <c r="BB13" s="148"/>
      <c r="BC13" s="148"/>
      <c r="BD13" s="148"/>
      <c r="BE13" s="148"/>
      <c r="BF13" s="148"/>
      <c r="BG13" s="148"/>
      <c r="BH13" s="148"/>
    </row>
    <row r="14" spans="1:60" outlineLevel="1" x14ac:dyDescent="0.2">
      <c r="A14" s="177">
        <v>4</v>
      </c>
      <c r="B14" s="178" t="s">
        <v>833</v>
      </c>
      <c r="C14" s="187" t="s">
        <v>834</v>
      </c>
      <c r="D14" s="179" t="s">
        <v>801</v>
      </c>
      <c r="E14" s="180">
        <v>1</v>
      </c>
      <c r="F14" s="181"/>
      <c r="G14" s="182">
        <f t="shared" si="0"/>
        <v>0</v>
      </c>
      <c r="H14" s="181"/>
      <c r="I14" s="182">
        <f t="shared" si="1"/>
        <v>0</v>
      </c>
      <c r="J14" s="181"/>
      <c r="K14" s="182">
        <f t="shared" si="2"/>
        <v>0</v>
      </c>
      <c r="L14" s="182">
        <v>21</v>
      </c>
      <c r="M14" s="182">
        <f t="shared" si="3"/>
        <v>0</v>
      </c>
      <c r="N14" s="180">
        <v>0</v>
      </c>
      <c r="O14" s="180">
        <f t="shared" si="4"/>
        <v>0</v>
      </c>
      <c r="P14" s="180">
        <v>0</v>
      </c>
      <c r="Q14" s="180">
        <f t="shared" si="5"/>
        <v>0</v>
      </c>
      <c r="R14" s="182"/>
      <c r="S14" s="182" t="s">
        <v>301</v>
      </c>
      <c r="T14" s="183" t="s">
        <v>302</v>
      </c>
      <c r="U14" s="158">
        <v>0</v>
      </c>
      <c r="V14" s="158">
        <f t="shared" si="6"/>
        <v>0</v>
      </c>
      <c r="W14" s="158"/>
      <c r="X14" s="158" t="s">
        <v>197</v>
      </c>
      <c r="Y14" s="158" t="s">
        <v>198</v>
      </c>
      <c r="Z14" s="148"/>
      <c r="AA14" s="148"/>
      <c r="AB14" s="148"/>
      <c r="AC14" s="148"/>
      <c r="AD14" s="148"/>
      <c r="AE14" s="148"/>
      <c r="AF14" s="148"/>
      <c r="AG14" s="148" t="s">
        <v>199</v>
      </c>
      <c r="AH14" s="148"/>
      <c r="AI14" s="148"/>
      <c r="AJ14" s="148"/>
      <c r="AK14" s="148"/>
      <c r="AL14" s="148"/>
      <c r="AM14" s="148"/>
      <c r="AN14" s="148"/>
      <c r="AO14" s="148"/>
      <c r="AP14" s="148"/>
      <c r="AQ14" s="148"/>
      <c r="AR14" s="148"/>
      <c r="AS14" s="148"/>
      <c r="AT14" s="148"/>
      <c r="AU14" s="148"/>
      <c r="AV14" s="148"/>
      <c r="AW14" s="148"/>
      <c r="AX14" s="148"/>
      <c r="AY14" s="148"/>
      <c r="AZ14" s="148"/>
      <c r="BA14" s="148"/>
      <c r="BB14" s="148"/>
      <c r="BC14" s="148"/>
      <c r="BD14" s="148"/>
      <c r="BE14" s="148"/>
      <c r="BF14" s="148"/>
      <c r="BG14" s="148"/>
      <c r="BH14" s="148"/>
    </row>
    <row r="15" spans="1:60" outlineLevel="1" x14ac:dyDescent="0.2">
      <c r="A15" s="177">
        <v>5</v>
      </c>
      <c r="B15" s="178" t="s">
        <v>835</v>
      </c>
      <c r="C15" s="187" t="s">
        <v>836</v>
      </c>
      <c r="D15" s="179" t="s">
        <v>801</v>
      </c>
      <c r="E15" s="180">
        <v>1</v>
      </c>
      <c r="F15" s="181"/>
      <c r="G15" s="182">
        <f t="shared" si="0"/>
        <v>0</v>
      </c>
      <c r="H15" s="181"/>
      <c r="I15" s="182">
        <f t="shared" si="1"/>
        <v>0</v>
      </c>
      <c r="J15" s="181"/>
      <c r="K15" s="182">
        <f t="shared" si="2"/>
        <v>0</v>
      </c>
      <c r="L15" s="182">
        <v>21</v>
      </c>
      <c r="M15" s="182">
        <f t="shared" si="3"/>
        <v>0</v>
      </c>
      <c r="N15" s="180">
        <v>0</v>
      </c>
      <c r="O15" s="180">
        <f t="shared" si="4"/>
        <v>0</v>
      </c>
      <c r="P15" s="180">
        <v>0</v>
      </c>
      <c r="Q15" s="180">
        <f t="shared" si="5"/>
        <v>0</v>
      </c>
      <c r="R15" s="182"/>
      <c r="S15" s="182" t="s">
        <v>301</v>
      </c>
      <c r="T15" s="183" t="s">
        <v>302</v>
      </c>
      <c r="U15" s="158">
        <v>0</v>
      </c>
      <c r="V15" s="158">
        <f t="shared" si="6"/>
        <v>0</v>
      </c>
      <c r="W15" s="158"/>
      <c r="X15" s="158" t="s">
        <v>197</v>
      </c>
      <c r="Y15" s="158" t="s">
        <v>198</v>
      </c>
      <c r="Z15" s="148"/>
      <c r="AA15" s="148"/>
      <c r="AB15" s="148"/>
      <c r="AC15" s="148"/>
      <c r="AD15" s="148"/>
      <c r="AE15" s="148"/>
      <c r="AF15" s="148"/>
      <c r="AG15" s="148" t="s">
        <v>199</v>
      </c>
      <c r="AH15" s="148"/>
      <c r="AI15" s="148"/>
      <c r="AJ15" s="148"/>
      <c r="AK15" s="148"/>
      <c r="AL15" s="148"/>
      <c r="AM15" s="148"/>
      <c r="AN15" s="148"/>
      <c r="AO15" s="148"/>
      <c r="AP15" s="148"/>
      <c r="AQ15" s="148"/>
      <c r="AR15" s="148"/>
      <c r="AS15" s="148"/>
      <c r="AT15" s="148"/>
      <c r="AU15" s="148"/>
      <c r="AV15" s="148"/>
      <c r="AW15" s="148"/>
      <c r="AX15" s="148"/>
      <c r="AY15" s="148"/>
      <c r="AZ15" s="148"/>
      <c r="BA15" s="148"/>
      <c r="BB15" s="148"/>
      <c r="BC15" s="148"/>
      <c r="BD15" s="148"/>
      <c r="BE15" s="148"/>
      <c r="BF15" s="148"/>
      <c r="BG15" s="148"/>
      <c r="BH15" s="148"/>
    </row>
    <row r="16" spans="1:60" outlineLevel="1" x14ac:dyDescent="0.2">
      <c r="A16" s="177">
        <v>6</v>
      </c>
      <c r="B16" s="178" t="s">
        <v>837</v>
      </c>
      <c r="C16" s="187" t="s">
        <v>838</v>
      </c>
      <c r="D16" s="179" t="s">
        <v>801</v>
      </c>
      <c r="E16" s="180">
        <v>1</v>
      </c>
      <c r="F16" s="181"/>
      <c r="G16" s="182">
        <f t="shared" si="0"/>
        <v>0</v>
      </c>
      <c r="H16" s="181"/>
      <c r="I16" s="182">
        <f t="shared" si="1"/>
        <v>0</v>
      </c>
      <c r="J16" s="181"/>
      <c r="K16" s="182">
        <f t="shared" si="2"/>
        <v>0</v>
      </c>
      <c r="L16" s="182">
        <v>21</v>
      </c>
      <c r="M16" s="182">
        <f t="shared" si="3"/>
        <v>0</v>
      </c>
      <c r="N16" s="180">
        <v>0</v>
      </c>
      <c r="O16" s="180">
        <f t="shared" si="4"/>
        <v>0</v>
      </c>
      <c r="P16" s="180">
        <v>0</v>
      </c>
      <c r="Q16" s="180">
        <f t="shared" si="5"/>
        <v>0</v>
      </c>
      <c r="R16" s="182"/>
      <c r="S16" s="182" t="s">
        <v>301</v>
      </c>
      <c r="T16" s="183" t="s">
        <v>302</v>
      </c>
      <c r="U16" s="158">
        <v>0</v>
      </c>
      <c r="V16" s="158">
        <f t="shared" si="6"/>
        <v>0</v>
      </c>
      <c r="W16" s="158"/>
      <c r="X16" s="158" t="s">
        <v>197</v>
      </c>
      <c r="Y16" s="158" t="s">
        <v>198</v>
      </c>
      <c r="Z16" s="148"/>
      <c r="AA16" s="148"/>
      <c r="AB16" s="148"/>
      <c r="AC16" s="148"/>
      <c r="AD16" s="148"/>
      <c r="AE16" s="148"/>
      <c r="AF16" s="148"/>
      <c r="AG16" s="148" t="s">
        <v>199</v>
      </c>
      <c r="AH16" s="148"/>
      <c r="AI16" s="148"/>
      <c r="AJ16" s="148"/>
      <c r="AK16" s="148"/>
      <c r="AL16" s="148"/>
      <c r="AM16" s="148"/>
      <c r="AN16" s="148"/>
      <c r="AO16" s="148"/>
      <c r="AP16" s="148"/>
      <c r="AQ16" s="148"/>
      <c r="AR16" s="148"/>
      <c r="AS16" s="148"/>
      <c r="AT16" s="148"/>
      <c r="AU16" s="148"/>
      <c r="AV16" s="148"/>
      <c r="AW16" s="148"/>
      <c r="AX16" s="148"/>
      <c r="AY16" s="148"/>
      <c r="AZ16" s="148"/>
      <c r="BA16" s="148"/>
      <c r="BB16" s="148"/>
      <c r="BC16" s="148"/>
      <c r="BD16" s="148"/>
      <c r="BE16" s="148"/>
      <c r="BF16" s="148"/>
      <c r="BG16" s="148"/>
      <c r="BH16" s="148"/>
    </row>
    <row r="17" spans="1:60" outlineLevel="1" x14ac:dyDescent="0.2">
      <c r="A17" s="177">
        <v>7</v>
      </c>
      <c r="B17" s="178" t="s">
        <v>839</v>
      </c>
      <c r="C17" s="187" t="s">
        <v>840</v>
      </c>
      <c r="D17" s="179" t="s">
        <v>801</v>
      </c>
      <c r="E17" s="180">
        <v>1</v>
      </c>
      <c r="F17" s="181"/>
      <c r="G17" s="182">
        <f t="shared" si="0"/>
        <v>0</v>
      </c>
      <c r="H17" s="181"/>
      <c r="I17" s="182">
        <f t="shared" si="1"/>
        <v>0</v>
      </c>
      <c r="J17" s="181"/>
      <c r="K17" s="182">
        <f t="shared" si="2"/>
        <v>0</v>
      </c>
      <c r="L17" s="182">
        <v>21</v>
      </c>
      <c r="M17" s="182">
        <f t="shared" si="3"/>
        <v>0</v>
      </c>
      <c r="N17" s="180">
        <v>0</v>
      </c>
      <c r="O17" s="180">
        <f t="shared" si="4"/>
        <v>0</v>
      </c>
      <c r="P17" s="180">
        <v>0</v>
      </c>
      <c r="Q17" s="180">
        <f t="shared" si="5"/>
        <v>0</v>
      </c>
      <c r="R17" s="182"/>
      <c r="S17" s="182" t="s">
        <v>301</v>
      </c>
      <c r="T17" s="183" t="s">
        <v>302</v>
      </c>
      <c r="U17" s="158">
        <v>0</v>
      </c>
      <c r="V17" s="158">
        <f t="shared" si="6"/>
        <v>0</v>
      </c>
      <c r="W17" s="158"/>
      <c r="X17" s="158" t="s">
        <v>197</v>
      </c>
      <c r="Y17" s="158" t="s">
        <v>198</v>
      </c>
      <c r="Z17" s="148"/>
      <c r="AA17" s="148"/>
      <c r="AB17" s="148"/>
      <c r="AC17" s="148"/>
      <c r="AD17" s="148"/>
      <c r="AE17" s="148"/>
      <c r="AF17" s="148"/>
      <c r="AG17" s="148" t="s">
        <v>199</v>
      </c>
      <c r="AH17" s="148"/>
      <c r="AI17" s="148"/>
      <c r="AJ17" s="148"/>
      <c r="AK17" s="148"/>
      <c r="AL17" s="148"/>
      <c r="AM17" s="148"/>
      <c r="AN17" s="148"/>
      <c r="AO17" s="148"/>
      <c r="AP17" s="148"/>
      <c r="AQ17" s="148"/>
      <c r="AR17" s="148"/>
      <c r="AS17" s="148"/>
      <c r="AT17" s="148"/>
      <c r="AU17" s="148"/>
      <c r="AV17" s="148"/>
      <c r="AW17" s="148"/>
      <c r="AX17" s="148"/>
      <c r="AY17" s="148"/>
      <c r="AZ17" s="148"/>
      <c r="BA17" s="148"/>
      <c r="BB17" s="148"/>
      <c r="BC17" s="148"/>
      <c r="BD17" s="148"/>
      <c r="BE17" s="148"/>
      <c r="BF17" s="148"/>
      <c r="BG17" s="148"/>
      <c r="BH17" s="148"/>
    </row>
    <row r="18" spans="1:60" outlineLevel="1" x14ac:dyDescent="0.2">
      <c r="A18" s="177">
        <v>8</v>
      </c>
      <c r="B18" s="178" t="s">
        <v>841</v>
      </c>
      <c r="C18" s="187" t="s">
        <v>842</v>
      </c>
      <c r="D18" s="179" t="s">
        <v>801</v>
      </c>
      <c r="E18" s="180">
        <v>1</v>
      </c>
      <c r="F18" s="181"/>
      <c r="G18" s="182">
        <f t="shared" si="0"/>
        <v>0</v>
      </c>
      <c r="H18" s="181"/>
      <c r="I18" s="182">
        <f t="shared" si="1"/>
        <v>0</v>
      </c>
      <c r="J18" s="181"/>
      <c r="K18" s="182">
        <f t="shared" si="2"/>
        <v>0</v>
      </c>
      <c r="L18" s="182">
        <v>21</v>
      </c>
      <c r="M18" s="182">
        <f t="shared" si="3"/>
        <v>0</v>
      </c>
      <c r="N18" s="180">
        <v>0</v>
      </c>
      <c r="O18" s="180">
        <f t="shared" si="4"/>
        <v>0</v>
      </c>
      <c r="P18" s="180">
        <v>0</v>
      </c>
      <c r="Q18" s="180">
        <f t="shared" si="5"/>
        <v>0</v>
      </c>
      <c r="R18" s="182"/>
      <c r="S18" s="182" t="s">
        <v>301</v>
      </c>
      <c r="T18" s="183" t="s">
        <v>302</v>
      </c>
      <c r="U18" s="158">
        <v>0</v>
      </c>
      <c r="V18" s="158">
        <f t="shared" si="6"/>
        <v>0</v>
      </c>
      <c r="W18" s="158"/>
      <c r="X18" s="158" t="s">
        <v>197</v>
      </c>
      <c r="Y18" s="158" t="s">
        <v>198</v>
      </c>
      <c r="Z18" s="148"/>
      <c r="AA18" s="148"/>
      <c r="AB18" s="148"/>
      <c r="AC18" s="148"/>
      <c r="AD18" s="148"/>
      <c r="AE18" s="148"/>
      <c r="AF18" s="148"/>
      <c r="AG18" s="148" t="s">
        <v>199</v>
      </c>
      <c r="AH18" s="148"/>
      <c r="AI18" s="148"/>
      <c r="AJ18" s="148"/>
      <c r="AK18" s="148"/>
      <c r="AL18" s="148"/>
      <c r="AM18" s="148"/>
      <c r="AN18" s="148"/>
      <c r="AO18" s="148"/>
      <c r="AP18" s="148"/>
      <c r="AQ18" s="148"/>
      <c r="AR18" s="148"/>
      <c r="AS18" s="148"/>
      <c r="AT18" s="148"/>
      <c r="AU18" s="148"/>
      <c r="AV18" s="148"/>
      <c r="AW18" s="148"/>
      <c r="AX18" s="148"/>
      <c r="AY18" s="148"/>
      <c r="AZ18" s="148"/>
      <c r="BA18" s="148"/>
      <c r="BB18" s="148"/>
      <c r="BC18" s="148"/>
      <c r="BD18" s="148"/>
      <c r="BE18" s="148"/>
      <c r="BF18" s="148"/>
      <c r="BG18" s="148"/>
      <c r="BH18" s="148"/>
    </row>
    <row r="19" spans="1:60" outlineLevel="1" x14ac:dyDescent="0.2">
      <c r="A19" s="177">
        <v>9</v>
      </c>
      <c r="B19" s="178" t="s">
        <v>843</v>
      </c>
      <c r="C19" s="187" t="s">
        <v>844</v>
      </c>
      <c r="D19" s="179" t="s">
        <v>801</v>
      </c>
      <c r="E19" s="180">
        <v>1</v>
      </c>
      <c r="F19" s="181"/>
      <c r="G19" s="182">
        <f t="shared" si="0"/>
        <v>0</v>
      </c>
      <c r="H19" s="181"/>
      <c r="I19" s="182">
        <f t="shared" si="1"/>
        <v>0</v>
      </c>
      <c r="J19" s="181"/>
      <c r="K19" s="182">
        <f t="shared" si="2"/>
        <v>0</v>
      </c>
      <c r="L19" s="182">
        <v>21</v>
      </c>
      <c r="M19" s="182">
        <f t="shared" si="3"/>
        <v>0</v>
      </c>
      <c r="N19" s="180">
        <v>0</v>
      </c>
      <c r="O19" s="180">
        <f t="shared" si="4"/>
        <v>0</v>
      </c>
      <c r="P19" s="180">
        <v>0</v>
      </c>
      <c r="Q19" s="180">
        <f t="shared" si="5"/>
        <v>0</v>
      </c>
      <c r="R19" s="182"/>
      <c r="S19" s="182" t="s">
        <v>301</v>
      </c>
      <c r="T19" s="183" t="s">
        <v>302</v>
      </c>
      <c r="U19" s="158">
        <v>0</v>
      </c>
      <c r="V19" s="158">
        <f t="shared" si="6"/>
        <v>0</v>
      </c>
      <c r="W19" s="158"/>
      <c r="X19" s="158" t="s">
        <v>197</v>
      </c>
      <c r="Y19" s="158" t="s">
        <v>198</v>
      </c>
      <c r="Z19" s="148"/>
      <c r="AA19" s="148"/>
      <c r="AB19" s="148"/>
      <c r="AC19" s="148"/>
      <c r="AD19" s="148"/>
      <c r="AE19" s="148"/>
      <c r="AF19" s="148"/>
      <c r="AG19" s="148" t="s">
        <v>199</v>
      </c>
      <c r="AH19" s="148"/>
      <c r="AI19" s="148"/>
      <c r="AJ19" s="148"/>
      <c r="AK19" s="148"/>
      <c r="AL19" s="148"/>
      <c r="AM19" s="148"/>
      <c r="AN19" s="148"/>
      <c r="AO19" s="148"/>
      <c r="AP19" s="148"/>
      <c r="AQ19" s="148"/>
      <c r="AR19" s="148"/>
      <c r="AS19" s="148"/>
      <c r="AT19" s="148"/>
      <c r="AU19" s="148"/>
      <c r="AV19" s="148"/>
      <c r="AW19" s="148"/>
      <c r="AX19" s="148"/>
      <c r="AY19" s="148"/>
      <c r="AZ19" s="148"/>
      <c r="BA19" s="148"/>
      <c r="BB19" s="148"/>
      <c r="BC19" s="148"/>
      <c r="BD19" s="148"/>
      <c r="BE19" s="148"/>
      <c r="BF19" s="148"/>
      <c r="BG19" s="148"/>
      <c r="BH19" s="148"/>
    </row>
    <row r="20" spans="1:60" x14ac:dyDescent="0.2">
      <c r="A20" s="162" t="s">
        <v>189</v>
      </c>
      <c r="B20" s="163" t="s">
        <v>148</v>
      </c>
      <c r="C20" s="184" t="s">
        <v>149</v>
      </c>
      <c r="D20" s="164"/>
      <c r="E20" s="165"/>
      <c r="F20" s="166"/>
      <c r="G20" s="166">
        <f>SUMIF(AG21:AG22,"&lt;&gt;NOR",G21:G22)</f>
        <v>0</v>
      </c>
      <c r="H20" s="166"/>
      <c r="I20" s="166">
        <f>SUM(I21:I22)</f>
        <v>0</v>
      </c>
      <c r="J20" s="166"/>
      <c r="K20" s="166">
        <f>SUM(K21:K22)</f>
        <v>0</v>
      </c>
      <c r="L20" s="166"/>
      <c r="M20" s="166">
        <f>SUM(M21:M22)</f>
        <v>0</v>
      </c>
      <c r="N20" s="165"/>
      <c r="O20" s="165">
        <f>SUM(O21:O22)</f>
        <v>0</v>
      </c>
      <c r="P20" s="165"/>
      <c r="Q20" s="165">
        <f>SUM(Q21:Q22)</f>
        <v>0</v>
      </c>
      <c r="R20" s="166"/>
      <c r="S20" s="166"/>
      <c r="T20" s="167"/>
      <c r="U20" s="161"/>
      <c r="V20" s="161">
        <f>SUM(V21:V22)</f>
        <v>0</v>
      </c>
      <c r="W20" s="161"/>
      <c r="X20" s="161"/>
      <c r="Y20" s="161"/>
      <c r="AG20" t="s">
        <v>190</v>
      </c>
    </row>
    <row r="21" spans="1:60" outlineLevel="1" x14ac:dyDescent="0.2">
      <c r="A21" s="169">
        <v>10</v>
      </c>
      <c r="B21" s="170" t="s">
        <v>781</v>
      </c>
      <c r="C21" s="185" t="s">
        <v>149</v>
      </c>
      <c r="D21" s="171" t="s">
        <v>300</v>
      </c>
      <c r="E21" s="172">
        <v>1</v>
      </c>
      <c r="F21" s="173"/>
      <c r="G21" s="174">
        <f>ROUND(E21*F21,2)</f>
        <v>0</v>
      </c>
      <c r="H21" s="173"/>
      <c r="I21" s="174">
        <f>ROUND(E21*H21,2)</f>
        <v>0</v>
      </c>
      <c r="J21" s="173"/>
      <c r="K21" s="174">
        <f>ROUND(E21*J21,2)</f>
        <v>0</v>
      </c>
      <c r="L21" s="174">
        <v>21</v>
      </c>
      <c r="M21" s="174">
        <f>G21*(1+L21/100)</f>
        <v>0</v>
      </c>
      <c r="N21" s="172">
        <v>0</v>
      </c>
      <c r="O21" s="172">
        <f>ROUND(E21*N21,2)</f>
        <v>0</v>
      </c>
      <c r="P21" s="172">
        <v>0</v>
      </c>
      <c r="Q21" s="172">
        <f>ROUND(E21*P21,2)</f>
        <v>0</v>
      </c>
      <c r="R21" s="174"/>
      <c r="S21" s="174" t="s">
        <v>301</v>
      </c>
      <c r="T21" s="175" t="s">
        <v>302</v>
      </c>
      <c r="U21" s="158">
        <v>0</v>
      </c>
      <c r="V21" s="158">
        <f>ROUND(E21*U21,2)</f>
        <v>0</v>
      </c>
      <c r="W21" s="158"/>
      <c r="X21" s="158" t="s">
        <v>197</v>
      </c>
      <c r="Y21" s="158" t="s">
        <v>198</v>
      </c>
      <c r="Z21" s="148"/>
      <c r="AA21" s="148"/>
      <c r="AB21" s="148"/>
      <c r="AC21" s="148"/>
      <c r="AD21" s="148"/>
      <c r="AE21" s="148"/>
      <c r="AF21" s="148"/>
      <c r="AG21" s="148" t="s">
        <v>208</v>
      </c>
      <c r="AH21" s="148"/>
      <c r="AI21" s="148"/>
      <c r="AJ21" s="148"/>
      <c r="AK21" s="148"/>
      <c r="AL21" s="148"/>
      <c r="AM21" s="148"/>
      <c r="AN21" s="148"/>
      <c r="AO21" s="148"/>
      <c r="AP21" s="148"/>
      <c r="AQ21" s="148"/>
      <c r="AR21" s="148"/>
      <c r="AS21" s="148"/>
      <c r="AT21" s="148"/>
      <c r="AU21" s="148"/>
      <c r="AV21" s="148"/>
      <c r="AW21" s="148"/>
      <c r="AX21" s="148"/>
      <c r="AY21" s="148"/>
      <c r="AZ21" s="148"/>
      <c r="BA21" s="148"/>
      <c r="BB21" s="148"/>
      <c r="BC21" s="148"/>
      <c r="BD21" s="148"/>
      <c r="BE21" s="148"/>
      <c r="BF21" s="148"/>
      <c r="BG21" s="148"/>
      <c r="BH21" s="148"/>
    </row>
    <row r="22" spans="1:60" outlineLevel="2" x14ac:dyDescent="0.2">
      <c r="A22" s="155"/>
      <c r="B22" s="156"/>
      <c r="C22" s="249" t="s">
        <v>845</v>
      </c>
      <c r="D22" s="250"/>
      <c r="E22" s="250"/>
      <c r="F22" s="250"/>
      <c r="G22" s="250"/>
      <c r="H22" s="158"/>
      <c r="I22" s="158"/>
      <c r="J22" s="158"/>
      <c r="K22" s="158"/>
      <c r="L22" s="158"/>
      <c r="M22" s="158"/>
      <c r="N22" s="157"/>
      <c r="O22" s="157"/>
      <c r="P22" s="157"/>
      <c r="Q22" s="157"/>
      <c r="R22" s="158"/>
      <c r="S22" s="158"/>
      <c r="T22" s="158"/>
      <c r="U22" s="158"/>
      <c r="V22" s="158"/>
      <c r="W22" s="158"/>
      <c r="X22" s="158"/>
      <c r="Y22" s="158"/>
      <c r="Z22" s="148"/>
      <c r="AA22" s="148"/>
      <c r="AB22" s="148"/>
      <c r="AC22" s="148"/>
      <c r="AD22" s="148"/>
      <c r="AE22" s="148"/>
      <c r="AF22" s="148"/>
      <c r="AG22" s="148" t="s">
        <v>312</v>
      </c>
      <c r="AH22" s="148"/>
      <c r="AI22" s="148"/>
      <c r="AJ22" s="148"/>
      <c r="AK22" s="148"/>
      <c r="AL22" s="148"/>
      <c r="AM22" s="148"/>
      <c r="AN22" s="148"/>
      <c r="AO22" s="148"/>
      <c r="AP22" s="148"/>
      <c r="AQ22" s="148"/>
      <c r="AR22" s="148"/>
      <c r="AS22" s="148"/>
      <c r="AT22" s="148"/>
      <c r="AU22" s="148"/>
      <c r="AV22" s="148"/>
      <c r="AW22" s="148"/>
      <c r="AX22" s="148"/>
      <c r="AY22" s="148"/>
      <c r="AZ22" s="148"/>
      <c r="BA22" s="148"/>
      <c r="BB22" s="148"/>
      <c r="BC22" s="148"/>
      <c r="BD22" s="148"/>
      <c r="BE22" s="148"/>
      <c r="BF22" s="148"/>
      <c r="BG22" s="148"/>
      <c r="BH22" s="148"/>
    </row>
    <row r="23" spans="1:60" x14ac:dyDescent="0.2">
      <c r="A23" s="162" t="s">
        <v>189</v>
      </c>
      <c r="B23" s="163" t="s">
        <v>150</v>
      </c>
      <c r="C23" s="184" t="s">
        <v>151</v>
      </c>
      <c r="D23" s="164"/>
      <c r="E23" s="165"/>
      <c r="F23" s="166"/>
      <c r="G23" s="166">
        <f>SUMIF(AG24:AG24,"&lt;&gt;NOR",G24:G24)</f>
        <v>0</v>
      </c>
      <c r="H23" s="166"/>
      <c r="I23" s="166">
        <f>SUM(I24:I24)</f>
        <v>0</v>
      </c>
      <c r="J23" s="166"/>
      <c r="K23" s="166">
        <f>SUM(K24:K24)</f>
        <v>0</v>
      </c>
      <c r="L23" s="166"/>
      <c r="M23" s="166">
        <f>SUM(M24:M24)</f>
        <v>0</v>
      </c>
      <c r="N23" s="165"/>
      <c r="O23" s="165">
        <f>SUM(O24:O24)</f>
        <v>0</v>
      </c>
      <c r="P23" s="165"/>
      <c r="Q23" s="165">
        <f>SUM(Q24:Q24)</f>
        <v>0</v>
      </c>
      <c r="R23" s="166"/>
      <c r="S23" s="166"/>
      <c r="T23" s="167"/>
      <c r="U23" s="161"/>
      <c r="V23" s="161">
        <f>SUM(V24:V24)</f>
        <v>0</v>
      </c>
      <c r="W23" s="161"/>
      <c r="X23" s="161"/>
      <c r="Y23" s="161"/>
      <c r="AG23" t="s">
        <v>190</v>
      </c>
    </row>
    <row r="24" spans="1:60" outlineLevel="1" x14ac:dyDescent="0.2">
      <c r="A24" s="169">
        <v>11</v>
      </c>
      <c r="B24" s="170" t="s">
        <v>782</v>
      </c>
      <c r="C24" s="185" t="s">
        <v>151</v>
      </c>
      <c r="D24" s="171" t="s">
        <v>300</v>
      </c>
      <c r="E24" s="172">
        <v>1</v>
      </c>
      <c r="F24" s="173"/>
      <c r="G24" s="174">
        <f>ROUND(E24*F24,2)</f>
        <v>0</v>
      </c>
      <c r="H24" s="173"/>
      <c r="I24" s="174">
        <f>ROUND(E24*H24,2)</f>
        <v>0</v>
      </c>
      <c r="J24" s="173"/>
      <c r="K24" s="174">
        <f>ROUND(E24*J24,2)</f>
        <v>0</v>
      </c>
      <c r="L24" s="174">
        <v>21</v>
      </c>
      <c r="M24" s="174">
        <f>G24*(1+L24/100)</f>
        <v>0</v>
      </c>
      <c r="N24" s="172">
        <v>0</v>
      </c>
      <c r="O24" s="172">
        <f>ROUND(E24*N24,2)</f>
        <v>0</v>
      </c>
      <c r="P24" s="172">
        <v>0</v>
      </c>
      <c r="Q24" s="172">
        <f>ROUND(E24*P24,2)</f>
        <v>0</v>
      </c>
      <c r="R24" s="174"/>
      <c r="S24" s="174" t="s">
        <v>301</v>
      </c>
      <c r="T24" s="175" t="s">
        <v>302</v>
      </c>
      <c r="U24" s="158">
        <v>0</v>
      </c>
      <c r="V24" s="158">
        <f>ROUND(E24*U24,2)</f>
        <v>0</v>
      </c>
      <c r="W24" s="158"/>
      <c r="X24" s="158" t="s">
        <v>197</v>
      </c>
      <c r="Y24" s="158" t="s">
        <v>198</v>
      </c>
      <c r="Z24" s="148"/>
      <c r="AA24" s="148"/>
      <c r="AB24" s="148"/>
      <c r="AC24" s="148"/>
      <c r="AD24" s="148"/>
      <c r="AE24" s="148"/>
      <c r="AF24" s="148"/>
      <c r="AG24" s="148" t="s">
        <v>208</v>
      </c>
      <c r="AH24" s="148"/>
      <c r="AI24" s="148"/>
      <c r="AJ24" s="148"/>
      <c r="AK24" s="148"/>
      <c r="AL24" s="148"/>
      <c r="AM24" s="148"/>
      <c r="AN24" s="148"/>
      <c r="AO24" s="148"/>
      <c r="AP24" s="148"/>
      <c r="AQ24" s="148"/>
      <c r="AR24" s="148"/>
      <c r="AS24" s="148"/>
      <c r="AT24" s="148"/>
      <c r="AU24" s="148"/>
      <c r="AV24" s="148"/>
      <c r="AW24" s="148"/>
      <c r="AX24" s="148"/>
      <c r="AY24" s="148"/>
      <c r="AZ24" s="148"/>
      <c r="BA24" s="148"/>
      <c r="BB24" s="148"/>
      <c r="BC24" s="148"/>
      <c r="BD24" s="148"/>
      <c r="BE24" s="148"/>
      <c r="BF24" s="148"/>
      <c r="BG24" s="148"/>
      <c r="BH24" s="148"/>
    </row>
    <row r="25" spans="1:60" x14ac:dyDescent="0.2">
      <c r="A25" s="3"/>
      <c r="B25" s="4"/>
      <c r="C25" s="188"/>
      <c r="D25" s="6"/>
      <c r="E25" s="3"/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AE25">
        <v>12</v>
      </c>
      <c r="AF25">
        <v>21</v>
      </c>
      <c r="AG25" t="s">
        <v>175</v>
      </c>
    </row>
    <row r="26" spans="1:60" x14ac:dyDescent="0.2">
      <c r="A26" s="151"/>
      <c r="B26" s="152" t="s">
        <v>29</v>
      </c>
      <c r="C26" s="189"/>
      <c r="D26" s="153"/>
      <c r="E26" s="154"/>
      <c r="F26" s="154"/>
      <c r="G26" s="168">
        <f>G8+G10+G20+G23</f>
        <v>0</v>
      </c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AE26">
        <f>SUMIF(L7:L24,AE25,G7:G24)</f>
        <v>0</v>
      </c>
      <c r="AF26">
        <f>SUMIF(L7:L24,AF25,G7:G24)</f>
        <v>0</v>
      </c>
      <c r="AG26" t="s">
        <v>403</v>
      </c>
    </row>
    <row r="27" spans="1:60" x14ac:dyDescent="0.2">
      <c r="C27" s="190"/>
      <c r="D27" s="10"/>
      <c r="AG27" t="s">
        <v>404</v>
      </c>
    </row>
    <row r="28" spans="1:60" x14ac:dyDescent="0.2">
      <c r="D28" s="10"/>
    </row>
    <row r="29" spans="1:60" x14ac:dyDescent="0.2">
      <c r="D29" s="10"/>
    </row>
    <row r="30" spans="1:60" x14ac:dyDescent="0.2">
      <c r="D30" s="10"/>
    </row>
    <row r="31" spans="1:60" x14ac:dyDescent="0.2">
      <c r="D31" s="10"/>
    </row>
    <row r="32" spans="1:60" x14ac:dyDescent="0.2">
      <c r="D32" s="10"/>
    </row>
    <row r="33" spans="4:4" x14ac:dyDescent="0.2">
      <c r="D33" s="10"/>
    </row>
    <row r="34" spans="4:4" x14ac:dyDescent="0.2">
      <c r="D34" s="10"/>
    </row>
    <row r="35" spans="4:4" x14ac:dyDescent="0.2">
      <c r="D35" s="10"/>
    </row>
    <row r="36" spans="4:4" x14ac:dyDescent="0.2">
      <c r="D36" s="10"/>
    </row>
    <row r="37" spans="4:4" x14ac:dyDescent="0.2">
      <c r="D37" s="10"/>
    </row>
    <row r="38" spans="4:4" x14ac:dyDescent="0.2">
      <c r="D38" s="10"/>
    </row>
    <row r="39" spans="4:4" x14ac:dyDescent="0.2">
      <c r="D39" s="10"/>
    </row>
    <row r="40" spans="4:4" x14ac:dyDescent="0.2">
      <c r="D40" s="10"/>
    </row>
    <row r="41" spans="4:4" x14ac:dyDescent="0.2">
      <c r="D41" s="10"/>
    </row>
    <row r="42" spans="4:4" x14ac:dyDescent="0.2">
      <c r="D42" s="10"/>
    </row>
    <row r="43" spans="4:4" x14ac:dyDescent="0.2">
      <c r="D43" s="10"/>
    </row>
    <row r="44" spans="4:4" x14ac:dyDescent="0.2">
      <c r="D44" s="10"/>
    </row>
    <row r="45" spans="4:4" x14ac:dyDescent="0.2">
      <c r="D45" s="10"/>
    </row>
    <row r="46" spans="4:4" x14ac:dyDescent="0.2">
      <c r="D46" s="10"/>
    </row>
    <row r="47" spans="4:4" x14ac:dyDescent="0.2">
      <c r="D47" s="10"/>
    </row>
    <row r="48" spans="4:4" x14ac:dyDescent="0.2">
      <c r="D48" s="10"/>
    </row>
    <row r="49" spans="4:4" x14ac:dyDescent="0.2">
      <c r="D49" s="10"/>
    </row>
    <row r="50" spans="4:4" x14ac:dyDescent="0.2">
      <c r="D50" s="10"/>
    </row>
    <row r="51" spans="4:4" x14ac:dyDescent="0.2">
      <c r="D51" s="10"/>
    </row>
    <row r="52" spans="4:4" x14ac:dyDescent="0.2">
      <c r="D52" s="10"/>
    </row>
    <row r="53" spans="4:4" x14ac:dyDescent="0.2">
      <c r="D53" s="10"/>
    </row>
    <row r="54" spans="4:4" x14ac:dyDescent="0.2">
      <c r="D54" s="10"/>
    </row>
    <row r="55" spans="4:4" x14ac:dyDescent="0.2">
      <c r="D55" s="10"/>
    </row>
    <row r="56" spans="4:4" x14ac:dyDescent="0.2">
      <c r="D56" s="10"/>
    </row>
    <row r="57" spans="4:4" x14ac:dyDescent="0.2">
      <c r="D57" s="10"/>
    </row>
    <row r="58" spans="4:4" x14ac:dyDescent="0.2">
      <c r="D58" s="10"/>
    </row>
    <row r="59" spans="4:4" x14ac:dyDescent="0.2">
      <c r="D59" s="10"/>
    </row>
    <row r="60" spans="4:4" x14ac:dyDescent="0.2">
      <c r="D60" s="10"/>
    </row>
    <row r="61" spans="4:4" x14ac:dyDescent="0.2">
      <c r="D61" s="10"/>
    </row>
    <row r="62" spans="4:4" x14ac:dyDescent="0.2">
      <c r="D62" s="10"/>
    </row>
    <row r="63" spans="4:4" x14ac:dyDescent="0.2">
      <c r="D63" s="10"/>
    </row>
    <row r="64" spans="4:4" x14ac:dyDescent="0.2">
      <c r="D64" s="10"/>
    </row>
    <row r="65" spans="4:4" x14ac:dyDescent="0.2">
      <c r="D65" s="10"/>
    </row>
    <row r="66" spans="4:4" x14ac:dyDescent="0.2">
      <c r="D66" s="10"/>
    </row>
    <row r="67" spans="4:4" x14ac:dyDescent="0.2">
      <c r="D67" s="10"/>
    </row>
    <row r="68" spans="4:4" x14ac:dyDescent="0.2">
      <c r="D68" s="10"/>
    </row>
    <row r="69" spans="4:4" x14ac:dyDescent="0.2">
      <c r="D69" s="10"/>
    </row>
    <row r="70" spans="4:4" x14ac:dyDescent="0.2">
      <c r="D70" s="10"/>
    </row>
    <row r="71" spans="4:4" x14ac:dyDescent="0.2">
      <c r="D71" s="10"/>
    </row>
    <row r="72" spans="4:4" x14ac:dyDescent="0.2">
      <c r="D72" s="10"/>
    </row>
    <row r="73" spans="4:4" x14ac:dyDescent="0.2">
      <c r="D73" s="10"/>
    </row>
    <row r="74" spans="4:4" x14ac:dyDescent="0.2">
      <c r="D74" s="10"/>
    </row>
    <row r="75" spans="4:4" x14ac:dyDescent="0.2">
      <c r="D75" s="10"/>
    </row>
    <row r="76" spans="4:4" x14ac:dyDescent="0.2">
      <c r="D76" s="10"/>
    </row>
    <row r="77" spans="4:4" x14ac:dyDescent="0.2">
      <c r="D77" s="10"/>
    </row>
    <row r="78" spans="4:4" x14ac:dyDescent="0.2">
      <c r="D78" s="10"/>
    </row>
    <row r="79" spans="4:4" x14ac:dyDescent="0.2">
      <c r="D79" s="10"/>
    </row>
    <row r="80" spans="4:4" x14ac:dyDescent="0.2">
      <c r="D80" s="10"/>
    </row>
    <row r="81" spans="4:4" x14ac:dyDescent="0.2">
      <c r="D81" s="10"/>
    </row>
    <row r="82" spans="4:4" x14ac:dyDescent="0.2">
      <c r="D82" s="10"/>
    </row>
    <row r="83" spans="4:4" x14ac:dyDescent="0.2">
      <c r="D83" s="10"/>
    </row>
    <row r="84" spans="4:4" x14ac:dyDescent="0.2">
      <c r="D84" s="10"/>
    </row>
    <row r="85" spans="4:4" x14ac:dyDescent="0.2">
      <c r="D85" s="10"/>
    </row>
    <row r="86" spans="4:4" x14ac:dyDescent="0.2">
      <c r="D86" s="10"/>
    </row>
    <row r="87" spans="4:4" x14ac:dyDescent="0.2">
      <c r="D87" s="10"/>
    </row>
    <row r="88" spans="4:4" x14ac:dyDescent="0.2">
      <c r="D88" s="10"/>
    </row>
    <row r="89" spans="4:4" x14ac:dyDescent="0.2">
      <c r="D89" s="10"/>
    </row>
    <row r="90" spans="4:4" x14ac:dyDescent="0.2">
      <c r="D90" s="10"/>
    </row>
    <row r="91" spans="4:4" x14ac:dyDescent="0.2">
      <c r="D91" s="10"/>
    </row>
    <row r="92" spans="4:4" x14ac:dyDescent="0.2">
      <c r="D92" s="10"/>
    </row>
    <row r="93" spans="4:4" x14ac:dyDescent="0.2">
      <c r="D93" s="10"/>
    </row>
    <row r="94" spans="4:4" x14ac:dyDescent="0.2">
      <c r="D94" s="10"/>
    </row>
    <row r="95" spans="4:4" x14ac:dyDescent="0.2">
      <c r="D95" s="10"/>
    </row>
    <row r="96" spans="4:4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KVxzndLHLphu51pGGHl5QwUN4oXE0YhJzp/HFXfDDJXXjucOaCDaKXSuDHTV5mr+I7f8O2BUXtH6rkNyUcoKdg==" saltValue="+gRHluahKGW9MtL9/MnWwA==" spinCount="100000" sheet="1" formatRows="0"/>
  <mergeCells count="6">
    <mergeCell ref="C22:G22"/>
    <mergeCell ref="A1:G1"/>
    <mergeCell ref="C2:G2"/>
    <mergeCell ref="C3:G3"/>
    <mergeCell ref="C4:G4"/>
    <mergeCell ref="C12:G12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List5112">
    <tabColor rgb="FF66FF66"/>
  </sheetPr>
  <dimension ref="A1:O118"/>
  <sheetViews>
    <sheetView showGridLines="0" tabSelected="1" topLeftCell="B1" zoomScaleNormal="100" zoomScaleSheetLayoutView="75" workbookViewId="0">
      <selection activeCell="A28" sqref="A28"/>
    </sheetView>
  </sheetViews>
  <sheetFormatPr defaultColWidth="9" defaultRowHeight="12.75" x14ac:dyDescent="0.2"/>
  <cols>
    <col min="1" max="1" width="8.42578125" hidden="1" customWidth="1"/>
    <col min="2" max="2" width="13.42578125" customWidth="1"/>
    <col min="3" max="3" width="7.42578125" style="52" customWidth="1"/>
    <col min="4" max="4" width="13" style="52" customWidth="1"/>
    <col min="5" max="5" width="9.7109375" style="52" customWidth="1"/>
    <col min="6" max="6" width="11.7109375" customWidth="1"/>
    <col min="7" max="9" width="13" customWidth="1"/>
    <col min="10" max="10" width="5.5703125" customWidth="1"/>
    <col min="11" max="11" width="4.28515625" customWidth="1"/>
    <col min="12" max="15" width="10.7109375" customWidth="1"/>
  </cols>
  <sheetData>
    <row r="1" spans="1:15" ht="33.75" customHeight="1" x14ac:dyDescent="0.2">
      <c r="A1" s="47" t="s">
        <v>36</v>
      </c>
      <c r="B1" s="226" t="s">
        <v>41</v>
      </c>
      <c r="C1" s="227"/>
      <c r="D1" s="227"/>
      <c r="E1" s="227"/>
      <c r="F1" s="227"/>
      <c r="G1" s="227"/>
      <c r="H1" s="227"/>
      <c r="I1" s="227"/>
      <c r="J1" s="228"/>
    </row>
    <row r="2" spans="1:15" ht="36" customHeight="1" x14ac:dyDescent="0.2">
      <c r="A2" s="2"/>
      <c r="B2" s="76" t="s">
        <v>22</v>
      </c>
      <c r="C2" s="77"/>
      <c r="D2" s="78" t="s">
        <v>43</v>
      </c>
      <c r="E2" s="232" t="s">
        <v>44</v>
      </c>
      <c r="F2" s="233"/>
      <c r="G2" s="233"/>
      <c r="H2" s="233"/>
      <c r="I2" s="233"/>
      <c r="J2" s="234"/>
      <c r="O2" s="1"/>
    </row>
    <row r="3" spans="1:15" ht="27" hidden="1" customHeight="1" x14ac:dyDescent="0.2">
      <c r="A3" s="2"/>
      <c r="B3" s="79"/>
      <c r="C3" s="77"/>
      <c r="D3" s="80"/>
      <c r="E3" s="235"/>
      <c r="F3" s="236"/>
      <c r="G3" s="236"/>
      <c r="H3" s="236"/>
      <c r="I3" s="236"/>
      <c r="J3" s="237"/>
    </row>
    <row r="4" spans="1:15" ht="23.25" customHeight="1" x14ac:dyDescent="0.2">
      <c r="A4" s="2"/>
      <c r="B4" s="81"/>
      <c r="C4" s="82"/>
      <c r="D4" s="83"/>
      <c r="E4" s="216"/>
      <c r="F4" s="216"/>
      <c r="G4" s="216"/>
      <c r="H4" s="216"/>
      <c r="I4" s="216"/>
      <c r="J4" s="217"/>
    </row>
    <row r="5" spans="1:15" ht="24" customHeight="1" x14ac:dyDescent="0.2">
      <c r="A5" s="2"/>
      <c r="B5" s="31" t="s">
        <v>42</v>
      </c>
      <c r="D5" s="220" t="s">
        <v>45</v>
      </c>
      <c r="E5" s="221"/>
      <c r="F5" s="221"/>
      <c r="G5" s="221"/>
      <c r="H5" s="18" t="s">
        <v>40</v>
      </c>
      <c r="I5" s="85" t="s">
        <v>49</v>
      </c>
      <c r="J5" s="8"/>
    </row>
    <row r="6" spans="1:15" ht="15.75" customHeight="1" x14ac:dyDescent="0.2">
      <c r="A6" s="2"/>
      <c r="B6" s="28"/>
      <c r="C6" s="55"/>
      <c r="D6" s="222" t="s">
        <v>46</v>
      </c>
      <c r="E6" s="223"/>
      <c r="F6" s="223"/>
      <c r="G6" s="223"/>
      <c r="H6" s="18" t="s">
        <v>34</v>
      </c>
      <c r="I6" s="22"/>
      <c r="J6" s="8"/>
    </row>
    <row r="7" spans="1:15" ht="15.75" customHeight="1" x14ac:dyDescent="0.2">
      <c r="A7" s="2"/>
      <c r="B7" s="29"/>
      <c r="C7" s="56"/>
      <c r="D7" s="84" t="s">
        <v>48</v>
      </c>
      <c r="E7" s="224" t="s">
        <v>47</v>
      </c>
      <c r="F7" s="225"/>
      <c r="G7" s="225"/>
      <c r="H7" s="24"/>
      <c r="I7" s="23"/>
      <c r="J7" s="34"/>
    </row>
    <row r="8" spans="1:15" ht="24" hidden="1" customHeight="1" x14ac:dyDescent="0.2">
      <c r="A8" s="2"/>
      <c r="B8" s="31" t="s">
        <v>20</v>
      </c>
      <c r="D8" s="51"/>
      <c r="H8" s="18" t="s">
        <v>40</v>
      </c>
      <c r="I8" s="22"/>
      <c r="J8" s="8"/>
    </row>
    <row r="9" spans="1:15" ht="15.75" hidden="1" customHeight="1" x14ac:dyDescent="0.2">
      <c r="A9" s="2"/>
      <c r="B9" s="2"/>
      <c r="D9" s="51"/>
      <c r="H9" s="18" t="s">
        <v>34</v>
      </c>
      <c r="I9" s="22"/>
      <c r="J9" s="8"/>
    </row>
    <row r="10" spans="1:15" ht="15.75" hidden="1" customHeight="1" x14ac:dyDescent="0.2">
      <c r="A10" s="2"/>
      <c r="B10" s="35"/>
      <c r="C10" s="56"/>
      <c r="D10" s="53"/>
      <c r="E10" s="57"/>
      <c r="F10" s="24"/>
      <c r="G10" s="14"/>
      <c r="H10" s="14"/>
      <c r="I10" s="36"/>
      <c r="J10" s="34"/>
    </row>
    <row r="11" spans="1:15" ht="24" customHeight="1" x14ac:dyDescent="0.2">
      <c r="A11" s="2"/>
      <c r="B11" s="31" t="s">
        <v>19</v>
      </c>
      <c r="D11" s="239"/>
      <c r="E11" s="239"/>
      <c r="F11" s="239"/>
      <c r="G11" s="239"/>
      <c r="H11" s="18" t="s">
        <v>40</v>
      </c>
      <c r="I11" s="86"/>
      <c r="J11" s="8"/>
    </row>
    <row r="12" spans="1:15" ht="15.75" customHeight="1" x14ac:dyDescent="0.2">
      <c r="A12" s="2"/>
      <c r="B12" s="28"/>
      <c r="C12" s="55"/>
      <c r="D12" s="215"/>
      <c r="E12" s="215"/>
      <c r="F12" s="215"/>
      <c r="G12" s="215"/>
      <c r="H12" s="18" t="s">
        <v>34</v>
      </c>
      <c r="I12" s="86"/>
      <c r="J12" s="8"/>
    </row>
    <row r="13" spans="1:15" ht="15.75" customHeight="1" x14ac:dyDescent="0.2">
      <c r="A13" s="2"/>
      <c r="B13" s="29"/>
      <c r="C13" s="56"/>
      <c r="D13" s="87"/>
      <c r="E13" s="218"/>
      <c r="F13" s="219"/>
      <c r="G13" s="219"/>
      <c r="H13" s="19"/>
      <c r="I13" s="23"/>
      <c r="J13" s="34"/>
    </row>
    <row r="14" spans="1:15" ht="24" customHeight="1" x14ac:dyDescent="0.2">
      <c r="A14" s="2"/>
      <c r="B14" s="43" t="s">
        <v>21</v>
      </c>
      <c r="C14" s="58"/>
      <c r="D14" s="59"/>
      <c r="E14" s="60"/>
      <c r="F14" s="44"/>
      <c r="G14" s="44"/>
      <c r="H14" s="45"/>
      <c r="I14" s="44"/>
      <c r="J14" s="46"/>
    </row>
    <row r="15" spans="1:15" ht="32.25" customHeight="1" x14ac:dyDescent="0.2">
      <c r="A15" s="2"/>
      <c r="B15" s="35" t="s">
        <v>32</v>
      </c>
      <c r="C15" s="61"/>
      <c r="D15" s="54"/>
      <c r="E15" s="238"/>
      <c r="F15" s="238"/>
      <c r="G15" s="240"/>
      <c r="H15" s="240"/>
      <c r="I15" s="240" t="s">
        <v>29</v>
      </c>
      <c r="J15" s="241"/>
    </row>
    <row r="16" spans="1:15" ht="23.25" customHeight="1" x14ac:dyDescent="0.2">
      <c r="A16" s="140" t="s">
        <v>24</v>
      </c>
      <c r="B16" s="38" t="s">
        <v>24</v>
      </c>
      <c r="C16" s="62"/>
      <c r="D16" s="63"/>
      <c r="E16" s="204"/>
      <c r="F16" s="205"/>
      <c r="G16" s="204"/>
      <c r="H16" s="205"/>
      <c r="I16" s="204">
        <f>SUMIF(F87:F114,A16,I87:I114)+SUMIF(F87:F114,"PSU",I87:I114)</f>
        <v>0</v>
      </c>
      <c r="J16" s="206"/>
    </row>
    <row r="17" spans="1:10" ht="23.25" customHeight="1" x14ac:dyDescent="0.2">
      <c r="A17" s="140" t="s">
        <v>25</v>
      </c>
      <c r="B17" s="38" t="s">
        <v>25</v>
      </c>
      <c r="C17" s="62"/>
      <c r="D17" s="63"/>
      <c r="E17" s="204"/>
      <c r="F17" s="205"/>
      <c r="G17" s="204"/>
      <c r="H17" s="205"/>
      <c r="I17" s="204">
        <f>SUMIF(F87:F114,A17,I87:I114)</f>
        <v>0</v>
      </c>
      <c r="J17" s="206"/>
    </row>
    <row r="18" spans="1:10" ht="23.25" customHeight="1" x14ac:dyDescent="0.2">
      <c r="A18" s="140" t="s">
        <v>26</v>
      </c>
      <c r="B18" s="38" t="s">
        <v>26</v>
      </c>
      <c r="C18" s="62"/>
      <c r="D18" s="63"/>
      <c r="E18" s="204"/>
      <c r="F18" s="205"/>
      <c r="G18" s="204"/>
      <c r="H18" s="205"/>
      <c r="I18" s="204">
        <f>SUMIF(F87:F114,A18,I87:I114)</f>
        <v>0</v>
      </c>
      <c r="J18" s="206"/>
    </row>
    <row r="19" spans="1:10" ht="23.25" customHeight="1" x14ac:dyDescent="0.2">
      <c r="A19" s="140" t="s">
        <v>160</v>
      </c>
      <c r="B19" s="38" t="s">
        <v>27</v>
      </c>
      <c r="C19" s="62"/>
      <c r="D19" s="63"/>
      <c r="E19" s="204"/>
      <c r="F19" s="205"/>
      <c r="G19" s="204"/>
      <c r="H19" s="205"/>
      <c r="I19" s="204">
        <f>SUMIF(F87:F114,A19,I87:I114)</f>
        <v>0</v>
      </c>
      <c r="J19" s="206"/>
    </row>
    <row r="20" spans="1:10" ht="23.25" customHeight="1" x14ac:dyDescent="0.2">
      <c r="A20" s="140" t="s">
        <v>161</v>
      </c>
      <c r="B20" s="38" t="s">
        <v>28</v>
      </c>
      <c r="C20" s="62"/>
      <c r="D20" s="63"/>
      <c r="E20" s="204"/>
      <c r="F20" s="205"/>
      <c r="G20" s="204"/>
      <c r="H20" s="205"/>
      <c r="I20" s="204">
        <f>SUMIF(F87:F114,A20,I87:I114)</f>
        <v>0</v>
      </c>
      <c r="J20" s="206"/>
    </row>
    <row r="21" spans="1:10" ht="23.25" customHeight="1" x14ac:dyDescent="0.2">
      <c r="A21" s="2"/>
      <c r="B21" s="48" t="s">
        <v>29</v>
      </c>
      <c r="C21" s="64"/>
      <c r="D21" s="65"/>
      <c r="E21" s="207"/>
      <c r="F21" s="242"/>
      <c r="G21" s="207"/>
      <c r="H21" s="242"/>
      <c r="I21" s="207">
        <f>SUM(I16:J20)</f>
        <v>0</v>
      </c>
      <c r="J21" s="208"/>
    </row>
    <row r="22" spans="1:10" ht="33" customHeight="1" x14ac:dyDescent="0.2">
      <c r="A22" s="2"/>
      <c r="B22" s="42" t="s">
        <v>33</v>
      </c>
      <c r="C22" s="62"/>
      <c r="D22" s="63"/>
      <c r="E22" s="66"/>
      <c r="F22" s="39"/>
      <c r="G22" s="33"/>
      <c r="H22" s="33"/>
      <c r="I22" s="33"/>
      <c r="J22" s="40"/>
    </row>
    <row r="23" spans="1:10" ht="23.25" customHeight="1" x14ac:dyDescent="0.2">
      <c r="A23" s="2">
        <f>ZakladDPHSni*SazbaDPH1/100</f>
        <v>0</v>
      </c>
      <c r="B23" s="38" t="s">
        <v>12</v>
      </c>
      <c r="C23" s="62"/>
      <c r="D23" s="63"/>
      <c r="E23" s="67">
        <v>12</v>
      </c>
      <c r="F23" s="39" t="s">
        <v>0</v>
      </c>
      <c r="G23" s="202">
        <f>ZakladDPHSniVypocet</f>
        <v>0</v>
      </c>
      <c r="H23" s="203"/>
      <c r="I23" s="203"/>
      <c r="J23" s="40" t="str">
        <f t="shared" ref="J23:J28" si="0">Mena</f>
        <v>CZK</v>
      </c>
    </row>
    <row r="24" spans="1:10" ht="23.25" customHeight="1" x14ac:dyDescent="0.2">
      <c r="A24" s="2">
        <f>(A23-INT(A23))*100</f>
        <v>0</v>
      </c>
      <c r="B24" s="38" t="s">
        <v>13</v>
      </c>
      <c r="C24" s="62"/>
      <c r="D24" s="63"/>
      <c r="E24" s="67">
        <f>SazbaDPH1</f>
        <v>12</v>
      </c>
      <c r="F24" s="39" t="s">
        <v>0</v>
      </c>
      <c r="G24" s="200">
        <f>A23</f>
        <v>0</v>
      </c>
      <c r="H24" s="201"/>
      <c r="I24" s="201"/>
      <c r="J24" s="40" t="str">
        <f t="shared" si="0"/>
        <v>CZK</v>
      </c>
    </row>
    <row r="25" spans="1:10" ht="23.25" customHeight="1" x14ac:dyDescent="0.2">
      <c r="A25" s="2">
        <f>ZakladDPHZakl*SazbaDPH2/100</f>
        <v>0</v>
      </c>
      <c r="B25" s="38" t="s">
        <v>14</v>
      </c>
      <c r="C25" s="62"/>
      <c r="D25" s="63"/>
      <c r="E25" s="67">
        <v>21</v>
      </c>
      <c r="F25" s="39" t="s">
        <v>0</v>
      </c>
      <c r="G25" s="202">
        <f>ZakladDPHZaklVypocet</f>
        <v>0</v>
      </c>
      <c r="H25" s="203"/>
      <c r="I25" s="203"/>
      <c r="J25" s="40" t="str">
        <f t="shared" si="0"/>
        <v>CZK</v>
      </c>
    </row>
    <row r="26" spans="1:10" ht="23.25" customHeight="1" x14ac:dyDescent="0.2">
      <c r="A26" s="2">
        <f>(A25-INT(A25))*100</f>
        <v>0</v>
      </c>
      <c r="B26" s="32" t="s">
        <v>15</v>
      </c>
      <c r="C26" s="68"/>
      <c r="D26" s="54"/>
      <c r="E26" s="69">
        <f>SazbaDPH2</f>
        <v>21</v>
      </c>
      <c r="F26" s="30" t="s">
        <v>0</v>
      </c>
      <c r="G26" s="229">
        <f>A25</f>
        <v>0</v>
      </c>
      <c r="H26" s="230"/>
      <c r="I26" s="230"/>
      <c r="J26" s="37" t="str">
        <f t="shared" si="0"/>
        <v>CZK</v>
      </c>
    </row>
    <row r="27" spans="1:10" ht="23.25" customHeight="1" thickBot="1" x14ac:dyDescent="0.25">
      <c r="A27" s="2">
        <f>ZakladDPHSni+DPHSni+ZakladDPHZakl+DPHZakl</f>
        <v>0</v>
      </c>
      <c r="B27" s="31" t="s">
        <v>4</v>
      </c>
      <c r="C27" s="70"/>
      <c r="D27" s="71"/>
      <c r="E27" s="70"/>
      <c r="F27" s="16"/>
      <c r="G27" s="231">
        <f>CenaCelkem-(ZakladDPHSni+DPHSni+ZakladDPHZakl+DPHZakl)</f>
        <v>0</v>
      </c>
      <c r="H27" s="231"/>
      <c r="I27" s="231"/>
      <c r="J27" s="41" t="str">
        <f t="shared" si="0"/>
        <v>CZK</v>
      </c>
    </row>
    <row r="28" spans="1:10" ht="27.75" hidden="1" customHeight="1" thickBot="1" x14ac:dyDescent="0.25">
      <c r="A28" s="2"/>
      <c r="B28" s="113" t="s">
        <v>23</v>
      </c>
      <c r="C28" s="114"/>
      <c r="D28" s="114"/>
      <c r="E28" s="115"/>
      <c r="F28" s="116"/>
      <c r="G28" s="210">
        <f>ZakladDPHSniVypocet+ZakladDPHZaklVypocet</f>
        <v>0</v>
      </c>
      <c r="H28" s="210"/>
      <c r="I28" s="210"/>
      <c r="J28" s="117" t="str">
        <f t="shared" si="0"/>
        <v>CZK</v>
      </c>
    </row>
    <row r="29" spans="1:10" ht="27.75" customHeight="1" thickBot="1" x14ac:dyDescent="0.25">
      <c r="A29" s="2">
        <f>(A27-INT(A27))*100</f>
        <v>0</v>
      </c>
      <c r="B29" s="113" t="s">
        <v>35</v>
      </c>
      <c r="C29" s="118"/>
      <c r="D29" s="118"/>
      <c r="E29" s="118"/>
      <c r="F29" s="119"/>
      <c r="G29" s="209">
        <f>A27</f>
        <v>0</v>
      </c>
      <c r="H29" s="209"/>
      <c r="I29" s="209"/>
      <c r="J29" s="120" t="s">
        <v>82</v>
      </c>
    </row>
    <row r="30" spans="1:10" ht="12.75" customHeight="1" x14ac:dyDescent="0.2">
      <c r="A30" s="2"/>
      <c r="B30" s="2"/>
      <c r="J30" s="9"/>
    </row>
    <row r="31" spans="1:10" ht="30" customHeight="1" x14ac:dyDescent="0.2">
      <c r="A31" s="2"/>
      <c r="B31" s="2"/>
      <c r="J31" s="9"/>
    </row>
    <row r="32" spans="1:10" ht="18.75" customHeight="1" x14ac:dyDescent="0.2">
      <c r="A32" s="2"/>
      <c r="B32" s="17"/>
      <c r="C32" s="72" t="s">
        <v>11</v>
      </c>
      <c r="D32" s="73"/>
      <c r="E32" s="73"/>
      <c r="F32" s="15" t="s">
        <v>10</v>
      </c>
      <c r="G32" s="26"/>
      <c r="H32" s="27"/>
      <c r="I32" s="26"/>
      <c r="J32" s="9"/>
    </row>
    <row r="33" spans="1:10" ht="47.25" customHeight="1" x14ac:dyDescent="0.2">
      <c r="A33" s="2"/>
      <c r="B33" s="2"/>
      <c r="J33" s="9"/>
    </row>
    <row r="34" spans="1:10" s="21" customFormat="1" ht="18.75" customHeight="1" x14ac:dyDescent="0.2">
      <c r="A34" s="20"/>
      <c r="B34" s="20"/>
      <c r="C34" s="74"/>
      <c r="D34" s="211"/>
      <c r="E34" s="212"/>
      <c r="G34" s="213"/>
      <c r="H34" s="214"/>
      <c r="I34" s="214"/>
      <c r="J34" s="25"/>
    </row>
    <row r="35" spans="1:10" ht="12.75" customHeight="1" x14ac:dyDescent="0.2">
      <c r="A35" s="2"/>
      <c r="B35" s="2"/>
      <c r="D35" s="199" t="s">
        <v>2</v>
      </c>
      <c r="E35" s="199"/>
      <c r="H35" s="10" t="s">
        <v>3</v>
      </c>
      <c r="J35" s="9"/>
    </row>
    <row r="36" spans="1:10" ht="13.5" customHeight="1" thickBot="1" x14ac:dyDescent="0.25">
      <c r="A36" s="11"/>
      <c r="B36" s="11"/>
      <c r="C36" s="75"/>
      <c r="D36" s="75"/>
      <c r="E36" s="75"/>
      <c r="F36" s="12"/>
      <c r="G36" s="12"/>
      <c r="H36" s="12"/>
      <c r="I36" s="12"/>
      <c r="J36" s="13"/>
    </row>
    <row r="37" spans="1:10" ht="27" customHeight="1" x14ac:dyDescent="0.2">
      <c r="B37" s="90" t="s">
        <v>16</v>
      </c>
      <c r="C37" s="91"/>
      <c r="D37" s="91"/>
      <c r="E37" s="91"/>
      <c r="F37" s="92"/>
      <c r="G37" s="92"/>
      <c r="H37" s="92"/>
      <c r="I37" s="92"/>
      <c r="J37" s="93"/>
    </row>
    <row r="38" spans="1:10" ht="25.5" customHeight="1" x14ac:dyDescent="0.2">
      <c r="A38" s="89" t="s">
        <v>37</v>
      </c>
      <c r="B38" s="94" t="s">
        <v>17</v>
      </c>
      <c r="C38" s="95" t="s">
        <v>5</v>
      </c>
      <c r="D38" s="95"/>
      <c r="E38" s="95"/>
      <c r="F38" s="96" t="str">
        <f>B23</f>
        <v>Základ pro sníženou DPH</v>
      </c>
      <c r="G38" s="96" t="str">
        <f>B25</f>
        <v>Základ pro základní DPH</v>
      </c>
      <c r="H38" s="97" t="s">
        <v>18</v>
      </c>
      <c r="I38" s="97" t="s">
        <v>1</v>
      </c>
      <c r="J38" s="98" t="s">
        <v>0</v>
      </c>
    </row>
    <row r="39" spans="1:10" ht="25.5" hidden="1" customHeight="1" x14ac:dyDescent="0.2">
      <c r="A39" s="89">
        <v>1</v>
      </c>
      <c r="B39" s="99" t="s">
        <v>50</v>
      </c>
      <c r="C39" s="194"/>
      <c r="D39" s="194"/>
      <c r="E39" s="194"/>
      <c r="F39" s="100">
        <f>'01 01.01 Pol'!AE136+'02 02.01 Pol'!AE181+'03 03.01 Pol'!AE98+'04 04.01 Pol'!AE91+'05 05.01 Pol'!AE81+'06 06.01 Pol'!AE87+'07 07.01 Pol'!AE182+'07 07.02 Pol'!AE27+'08 08.01 Pol'!AE35+'09 09.01 Pol'!AE26</f>
        <v>0</v>
      </c>
      <c r="G39" s="101">
        <f>'01 01.01 Pol'!AF136+'02 02.01 Pol'!AF181+'03 03.01 Pol'!AF98+'04 04.01 Pol'!AF91+'05 05.01 Pol'!AF81+'06 06.01 Pol'!AF87+'07 07.01 Pol'!AF182+'07 07.02 Pol'!AF27+'08 08.01 Pol'!AF35+'09 09.01 Pol'!AF26</f>
        <v>0</v>
      </c>
      <c r="H39" s="102">
        <f t="shared" ref="H39:H59" si="1">(F39*SazbaDPH1/100)+(G39*SazbaDPH2/100)</f>
        <v>0</v>
      </c>
      <c r="I39" s="102">
        <f>F39+G39+H39</f>
        <v>0</v>
      </c>
      <c r="J39" s="103" t="str">
        <f>IF(_xlfn.SINGLE(CenaCelkemVypocet)=0,"",I39/_xlfn.SINGLE(CenaCelkemVypocet)*100)</f>
        <v/>
      </c>
    </row>
    <row r="40" spans="1:10" ht="25.5" customHeight="1" x14ac:dyDescent="0.2">
      <c r="A40" s="89">
        <v>2</v>
      </c>
      <c r="B40" s="104"/>
      <c r="C40" s="198" t="s">
        <v>51</v>
      </c>
      <c r="D40" s="198"/>
      <c r="E40" s="198"/>
      <c r="F40" s="105"/>
      <c r="G40" s="106"/>
      <c r="H40" s="106">
        <f t="shared" si="1"/>
        <v>0</v>
      </c>
      <c r="I40" s="106"/>
      <c r="J40" s="107"/>
    </row>
    <row r="41" spans="1:10" ht="25.5" customHeight="1" x14ac:dyDescent="0.2">
      <c r="A41" s="89">
        <v>2</v>
      </c>
      <c r="B41" s="104" t="s">
        <v>52</v>
      </c>
      <c r="C41" s="198" t="s">
        <v>53</v>
      </c>
      <c r="D41" s="198"/>
      <c r="E41" s="198"/>
      <c r="F41" s="105">
        <f>'01 01.01 Pol'!AE136</f>
        <v>0</v>
      </c>
      <c r="G41" s="106">
        <f>'01 01.01 Pol'!AF136</f>
        <v>0</v>
      </c>
      <c r="H41" s="106">
        <f t="shared" si="1"/>
        <v>0</v>
      </c>
      <c r="I41" s="106">
        <f t="shared" ref="I41:I59" si="2">F41+G41+H41</f>
        <v>0</v>
      </c>
      <c r="J41" s="107" t="str">
        <f t="shared" ref="J41:J59" si="3">IF(_xlfn.SINGLE(CenaCelkemVypocet)=0,"",I41/_xlfn.SINGLE(CenaCelkemVypocet)*100)</f>
        <v/>
      </c>
    </row>
    <row r="42" spans="1:10" ht="25.5" customHeight="1" x14ac:dyDescent="0.2">
      <c r="A42" s="89">
        <v>3</v>
      </c>
      <c r="B42" s="108" t="s">
        <v>54</v>
      </c>
      <c r="C42" s="194" t="s">
        <v>55</v>
      </c>
      <c r="D42" s="194"/>
      <c r="E42" s="194"/>
      <c r="F42" s="109">
        <f>'01 01.01 Pol'!AE136</f>
        <v>0</v>
      </c>
      <c r="G42" s="102">
        <f>'01 01.01 Pol'!AF136</f>
        <v>0</v>
      </c>
      <c r="H42" s="102">
        <f t="shared" si="1"/>
        <v>0</v>
      </c>
      <c r="I42" s="102">
        <f t="shared" si="2"/>
        <v>0</v>
      </c>
      <c r="J42" s="103" t="str">
        <f t="shared" si="3"/>
        <v/>
      </c>
    </row>
    <row r="43" spans="1:10" ht="25.5" customHeight="1" x14ac:dyDescent="0.2">
      <c r="A43" s="89">
        <v>2</v>
      </c>
      <c r="B43" s="104" t="s">
        <v>56</v>
      </c>
      <c r="C43" s="198" t="s">
        <v>57</v>
      </c>
      <c r="D43" s="198"/>
      <c r="E43" s="198"/>
      <c r="F43" s="105">
        <f>'02 02.01 Pol'!AE181</f>
        <v>0</v>
      </c>
      <c r="G43" s="106">
        <f>'02 02.01 Pol'!AF181</f>
        <v>0</v>
      </c>
      <c r="H43" s="106">
        <f t="shared" si="1"/>
        <v>0</v>
      </c>
      <c r="I43" s="106">
        <f t="shared" si="2"/>
        <v>0</v>
      </c>
      <c r="J43" s="107" t="str">
        <f t="shared" si="3"/>
        <v/>
      </c>
    </row>
    <row r="44" spans="1:10" ht="25.5" customHeight="1" x14ac:dyDescent="0.2">
      <c r="A44" s="89">
        <v>3</v>
      </c>
      <c r="B44" s="108" t="s">
        <v>58</v>
      </c>
      <c r="C44" s="194" t="s">
        <v>55</v>
      </c>
      <c r="D44" s="194"/>
      <c r="E44" s="194"/>
      <c r="F44" s="109">
        <f>'02 02.01 Pol'!AE181</f>
        <v>0</v>
      </c>
      <c r="G44" s="102">
        <f>'02 02.01 Pol'!AF181</f>
        <v>0</v>
      </c>
      <c r="H44" s="102">
        <f t="shared" si="1"/>
        <v>0</v>
      </c>
      <c r="I44" s="102">
        <f t="shared" si="2"/>
        <v>0</v>
      </c>
      <c r="J44" s="103" t="str">
        <f t="shared" si="3"/>
        <v/>
      </c>
    </row>
    <row r="45" spans="1:10" ht="25.5" customHeight="1" x14ac:dyDescent="0.2">
      <c r="A45" s="89">
        <v>2</v>
      </c>
      <c r="B45" s="104" t="s">
        <v>59</v>
      </c>
      <c r="C45" s="198" t="s">
        <v>60</v>
      </c>
      <c r="D45" s="198"/>
      <c r="E45" s="198"/>
      <c r="F45" s="105">
        <f>'03 03.01 Pol'!AE98</f>
        <v>0</v>
      </c>
      <c r="G45" s="106">
        <f>'03 03.01 Pol'!AF98</f>
        <v>0</v>
      </c>
      <c r="H45" s="106">
        <f t="shared" si="1"/>
        <v>0</v>
      </c>
      <c r="I45" s="106">
        <f t="shared" si="2"/>
        <v>0</v>
      </c>
      <c r="J45" s="107" t="str">
        <f t="shared" si="3"/>
        <v/>
      </c>
    </row>
    <row r="46" spans="1:10" ht="25.5" customHeight="1" x14ac:dyDescent="0.2">
      <c r="A46" s="89">
        <v>3</v>
      </c>
      <c r="B46" s="108" t="s">
        <v>61</v>
      </c>
      <c r="C46" s="194" t="s">
        <v>55</v>
      </c>
      <c r="D46" s="194"/>
      <c r="E46" s="194"/>
      <c r="F46" s="109">
        <f>'03 03.01 Pol'!AE98</f>
        <v>0</v>
      </c>
      <c r="G46" s="102">
        <f>'03 03.01 Pol'!AF98</f>
        <v>0</v>
      </c>
      <c r="H46" s="102">
        <f t="shared" si="1"/>
        <v>0</v>
      </c>
      <c r="I46" s="102">
        <f t="shared" si="2"/>
        <v>0</v>
      </c>
      <c r="J46" s="103" t="str">
        <f t="shared" si="3"/>
        <v/>
      </c>
    </row>
    <row r="47" spans="1:10" ht="25.5" customHeight="1" x14ac:dyDescent="0.2">
      <c r="A47" s="89">
        <v>2</v>
      </c>
      <c r="B47" s="104" t="s">
        <v>62</v>
      </c>
      <c r="C47" s="198" t="s">
        <v>63</v>
      </c>
      <c r="D47" s="198"/>
      <c r="E47" s="198"/>
      <c r="F47" s="105">
        <f>'04 04.01 Pol'!AE91</f>
        <v>0</v>
      </c>
      <c r="G47" s="106">
        <f>'04 04.01 Pol'!AF91</f>
        <v>0</v>
      </c>
      <c r="H47" s="106">
        <f t="shared" si="1"/>
        <v>0</v>
      </c>
      <c r="I47" s="106">
        <f t="shared" si="2"/>
        <v>0</v>
      </c>
      <c r="J47" s="107" t="str">
        <f t="shared" si="3"/>
        <v/>
      </c>
    </row>
    <row r="48" spans="1:10" ht="25.5" customHeight="1" x14ac:dyDescent="0.2">
      <c r="A48" s="89">
        <v>3</v>
      </c>
      <c r="B48" s="108" t="s">
        <v>64</v>
      </c>
      <c r="C48" s="194" t="s">
        <v>55</v>
      </c>
      <c r="D48" s="194"/>
      <c r="E48" s="194"/>
      <c r="F48" s="109">
        <f>'04 04.01 Pol'!AE91</f>
        <v>0</v>
      </c>
      <c r="G48" s="102">
        <f>'04 04.01 Pol'!AF91</f>
        <v>0</v>
      </c>
      <c r="H48" s="102">
        <f t="shared" si="1"/>
        <v>0</v>
      </c>
      <c r="I48" s="102">
        <f t="shared" si="2"/>
        <v>0</v>
      </c>
      <c r="J48" s="103" t="str">
        <f t="shared" si="3"/>
        <v/>
      </c>
    </row>
    <row r="49" spans="1:10" ht="25.5" customHeight="1" x14ac:dyDescent="0.2">
      <c r="A49" s="89">
        <v>2</v>
      </c>
      <c r="B49" s="104" t="s">
        <v>65</v>
      </c>
      <c r="C49" s="198" t="s">
        <v>66</v>
      </c>
      <c r="D49" s="198"/>
      <c r="E49" s="198"/>
      <c r="F49" s="105">
        <f>'05 05.01 Pol'!AE81</f>
        <v>0</v>
      </c>
      <c r="G49" s="106">
        <f>'05 05.01 Pol'!AF81</f>
        <v>0</v>
      </c>
      <c r="H49" s="106">
        <f t="shared" si="1"/>
        <v>0</v>
      </c>
      <c r="I49" s="106">
        <f t="shared" si="2"/>
        <v>0</v>
      </c>
      <c r="J49" s="107" t="str">
        <f t="shared" si="3"/>
        <v/>
      </c>
    </row>
    <row r="50" spans="1:10" ht="25.5" customHeight="1" x14ac:dyDescent="0.2">
      <c r="A50" s="89">
        <v>3</v>
      </c>
      <c r="B50" s="108" t="s">
        <v>67</v>
      </c>
      <c r="C50" s="194" t="s">
        <v>55</v>
      </c>
      <c r="D50" s="194"/>
      <c r="E50" s="194"/>
      <c r="F50" s="109">
        <f>'05 05.01 Pol'!AE81</f>
        <v>0</v>
      </c>
      <c r="G50" s="102">
        <f>'05 05.01 Pol'!AF81</f>
        <v>0</v>
      </c>
      <c r="H50" s="102">
        <f t="shared" si="1"/>
        <v>0</v>
      </c>
      <c r="I50" s="102">
        <f t="shared" si="2"/>
        <v>0</v>
      </c>
      <c r="J50" s="103" t="str">
        <f t="shared" si="3"/>
        <v/>
      </c>
    </row>
    <row r="51" spans="1:10" ht="25.5" customHeight="1" x14ac:dyDescent="0.2">
      <c r="A51" s="89">
        <v>2</v>
      </c>
      <c r="B51" s="104" t="s">
        <v>68</v>
      </c>
      <c r="C51" s="198" t="s">
        <v>69</v>
      </c>
      <c r="D51" s="198"/>
      <c r="E51" s="198"/>
      <c r="F51" s="105">
        <f>'06 06.01 Pol'!AE87</f>
        <v>0</v>
      </c>
      <c r="G51" s="106">
        <f>'06 06.01 Pol'!AF87</f>
        <v>0</v>
      </c>
      <c r="H51" s="106">
        <f t="shared" si="1"/>
        <v>0</v>
      </c>
      <c r="I51" s="106">
        <f t="shared" si="2"/>
        <v>0</v>
      </c>
      <c r="J51" s="107" t="str">
        <f t="shared" si="3"/>
        <v/>
      </c>
    </row>
    <row r="52" spans="1:10" ht="25.5" customHeight="1" x14ac:dyDescent="0.2">
      <c r="A52" s="89">
        <v>3</v>
      </c>
      <c r="B52" s="108" t="s">
        <v>70</v>
      </c>
      <c r="C52" s="194" t="s">
        <v>55</v>
      </c>
      <c r="D52" s="194"/>
      <c r="E52" s="194"/>
      <c r="F52" s="109">
        <f>'06 06.01 Pol'!AE87</f>
        <v>0</v>
      </c>
      <c r="G52" s="102">
        <f>'06 06.01 Pol'!AF87</f>
        <v>0</v>
      </c>
      <c r="H52" s="102">
        <f t="shared" si="1"/>
        <v>0</v>
      </c>
      <c r="I52" s="102">
        <f t="shared" si="2"/>
        <v>0</v>
      </c>
      <c r="J52" s="103" t="str">
        <f t="shared" si="3"/>
        <v/>
      </c>
    </row>
    <row r="53" spans="1:10" ht="25.5" customHeight="1" x14ac:dyDescent="0.2">
      <c r="A53" s="89">
        <v>2</v>
      </c>
      <c r="B53" s="104" t="s">
        <v>71</v>
      </c>
      <c r="C53" s="198" t="s">
        <v>72</v>
      </c>
      <c r="D53" s="198"/>
      <c r="E53" s="198"/>
      <c r="F53" s="105">
        <f>'07 07.01 Pol'!AE182+'07 07.02 Pol'!AE27</f>
        <v>0</v>
      </c>
      <c r="G53" s="106">
        <f>'07 07.01 Pol'!AF182+'07 07.02 Pol'!AF27</f>
        <v>0</v>
      </c>
      <c r="H53" s="106">
        <f t="shared" si="1"/>
        <v>0</v>
      </c>
      <c r="I53" s="106">
        <f t="shared" si="2"/>
        <v>0</v>
      </c>
      <c r="J53" s="107" t="str">
        <f t="shared" si="3"/>
        <v/>
      </c>
    </row>
    <row r="54" spans="1:10" ht="25.5" customHeight="1" x14ac:dyDescent="0.2">
      <c r="A54" s="89">
        <v>3</v>
      </c>
      <c r="B54" s="108" t="s">
        <v>73</v>
      </c>
      <c r="C54" s="194" t="s">
        <v>74</v>
      </c>
      <c r="D54" s="194"/>
      <c r="E54" s="194"/>
      <c r="F54" s="109">
        <f>'07 07.01 Pol'!AE182</f>
        <v>0</v>
      </c>
      <c r="G54" s="102">
        <f>'07 07.01 Pol'!AF182</f>
        <v>0</v>
      </c>
      <c r="H54" s="102">
        <f t="shared" si="1"/>
        <v>0</v>
      </c>
      <c r="I54" s="102">
        <f t="shared" si="2"/>
        <v>0</v>
      </c>
      <c r="J54" s="103" t="str">
        <f t="shared" si="3"/>
        <v/>
      </c>
    </row>
    <row r="55" spans="1:10" ht="25.5" customHeight="1" x14ac:dyDescent="0.2">
      <c r="A55" s="89">
        <v>3</v>
      </c>
      <c r="B55" s="108" t="s">
        <v>75</v>
      </c>
      <c r="C55" s="194" t="s">
        <v>27</v>
      </c>
      <c r="D55" s="194"/>
      <c r="E55" s="194"/>
      <c r="F55" s="109">
        <f>'07 07.02 Pol'!AE27</f>
        <v>0</v>
      </c>
      <c r="G55" s="102">
        <f>'07 07.02 Pol'!AF27</f>
        <v>0</v>
      </c>
      <c r="H55" s="102">
        <f t="shared" si="1"/>
        <v>0</v>
      </c>
      <c r="I55" s="102">
        <f t="shared" si="2"/>
        <v>0</v>
      </c>
      <c r="J55" s="103" t="str">
        <f t="shared" si="3"/>
        <v/>
      </c>
    </row>
    <row r="56" spans="1:10" ht="25.5" customHeight="1" x14ac:dyDescent="0.2">
      <c r="A56" s="89">
        <v>2</v>
      </c>
      <c r="B56" s="104" t="s">
        <v>76</v>
      </c>
      <c r="C56" s="198" t="s">
        <v>28</v>
      </c>
      <c r="D56" s="198"/>
      <c r="E56" s="198"/>
      <c r="F56" s="105">
        <f>'08 08.01 Pol'!AE35</f>
        <v>0</v>
      </c>
      <c r="G56" s="106">
        <f>'08 08.01 Pol'!AF35</f>
        <v>0</v>
      </c>
      <c r="H56" s="106">
        <f t="shared" si="1"/>
        <v>0</v>
      </c>
      <c r="I56" s="106">
        <f t="shared" si="2"/>
        <v>0</v>
      </c>
      <c r="J56" s="107" t="str">
        <f t="shared" si="3"/>
        <v/>
      </c>
    </row>
    <row r="57" spans="1:10" ht="25.5" customHeight="1" x14ac:dyDescent="0.2">
      <c r="A57" s="89">
        <v>3</v>
      </c>
      <c r="B57" s="108" t="s">
        <v>77</v>
      </c>
      <c r="C57" s="194" t="s">
        <v>55</v>
      </c>
      <c r="D57" s="194"/>
      <c r="E57" s="194"/>
      <c r="F57" s="109">
        <f>'08 08.01 Pol'!AE35</f>
        <v>0</v>
      </c>
      <c r="G57" s="102">
        <f>'08 08.01 Pol'!AF35</f>
        <v>0</v>
      </c>
      <c r="H57" s="102">
        <f t="shared" si="1"/>
        <v>0</v>
      </c>
      <c r="I57" s="102">
        <f t="shared" si="2"/>
        <v>0</v>
      </c>
      <c r="J57" s="103" t="str">
        <f t="shared" si="3"/>
        <v/>
      </c>
    </row>
    <row r="58" spans="1:10" ht="25.5" customHeight="1" x14ac:dyDescent="0.2">
      <c r="A58" s="89">
        <v>2</v>
      </c>
      <c r="B58" s="104" t="s">
        <v>78</v>
      </c>
      <c r="C58" s="198" t="s">
        <v>79</v>
      </c>
      <c r="D58" s="198"/>
      <c r="E58" s="198"/>
      <c r="F58" s="105">
        <f>'09 09.01 Pol'!AE26</f>
        <v>0</v>
      </c>
      <c r="G58" s="106">
        <f>'09 09.01 Pol'!AF26</f>
        <v>0</v>
      </c>
      <c r="H58" s="106">
        <f t="shared" si="1"/>
        <v>0</v>
      </c>
      <c r="I58" s="106">
        <f t="shared" si="2"/>
        <v>0</v>
      </c>
      <c r="J58" s="107" t="str">
        <f t="shared" si="3"/>
        <v/>
      </c>
    </row>
    <row r="59" spans="1:10" ht="25.5" customHeight="1" x14ac:dyDescent="0.2">
      <c r="A59" s="89">
        <v>3</v>
      </c>
      <c r="B59" s="108" t="s">
        <v>80</v>
      </c>
      <c r="C59" s="194" t="s">
        <v>55</v>
      </c>
      <c r="D59" s="194"/>
      <c r="E59" s="194"/>
      <c r="F59" s="109">
        <f>'09 09.01 Pol'!AE26</f>
        <v>0</v>
      </c>
      <c r="G59" s="102">
        <f>'09 09.01 Pol'!AF26</f>
        <v>0</v>
      </c>
      <c r="H59" s="102">
        <f t="shared" si="1"/>
        <v>0</v>
      </c>
      <c r="I59" s="102">
        <f t="shared" si="2"/>
        <v>0</v>
      </c>
      <c r="J59" s="103" t="str">
        <f t="shared" si="3"/>
        <v/>
      </c>
    </row>
    <row r="60" spans="1:10" ht="25.5" customHeight="1" x14ac:dyDescent="0.2">
      <c r="A60" s="89"/>
      <c r="B60" s="195" t="s">
        <v>81</v>
      </c>
      <c r="C60" s="196"/>
      <c r="D60" s="196"/>
      <c r="E60" s="197"/>
      <c r="F60" s="110">
        <f>SUMIF(A39:A59,"=1",F39:F59)</f>
        <v>0</v>
      </c>
      <c r="G60" s="111">
        <f>SUMIF(A39:A59,"=1",G39:G59)</f>
        <v>0</v>
      </c>
      <c r="H60" s="111">
        <f>SUMIF(A39:A59,"=1",H39:H59)</f>
        <v>0</v>
      </c>
      <c r="I60" s="111">
        <f>SUMIF(A39:A59,"=1",I39:I59)</f>
        <v>0</v>
      </c>
      <c r="J60" s="112">
        <f>SUMIF(A39:A59,"=1",J39:J59)</f>
        <v>0</v>
      </c>
    </row>
    <row r="62" spans="1:10" x14ac:dyDescent="0.2">
      <c r="A62" t="s">
        <v>83</v>
      </c>
      <c r="B62" t="s">
        <v>84</v>
      </c>
    </row>
    <row r="63" spans="1:10" x14ac:dyDescent="0.2">
      <c r="A63" t="s">
        <v>85</v>
      </c>
      <c r="B63" t="s">
        <v>86</v>
      </c>
    </row>
    <row r="64" spans="1:10" x14ac:dyDescent="0.2">
      <c r="A64" t="s">
        <v>87</v>
      </c>
      <c r="B64" t="s">
        <v>88</v>
      </c>
    </row>
    <row r="65" spans="1:2" x14ac:dyDescent="0.2">
      <c r="A65" t="s">
        <v>85</v>
      </c>
      <c r="B65" t="s">
        <v>89</v>
      </c>
    </row>
    <row r="66" spans="1:2" x14ac:dyDescent="0.2">
      <c r="A66" t="s">
        <v>87</v>
      </c>
      <c r="B66" t="s">
        <v>90</v>
      </c>
    </row>
    <row r="67" spans="1:2" x14ac:dyDescent="0.2">
      <c r="A67" t="s">
        <v>85</v>
      </c>
      <c r="B67" t="s">
        <v>91</v>
      </c>
    </row>
    <row r="68" spans="1:2" x14ac:dyDescent="0.2">
      <c r="A68" t="s">
        <v>87</v>
      </c>
      <c r="B68" t="s">
        <v>92</v>
      </c>
    </row>
    <row r="69" spans="1:2" x14ac:dyDescent="0.2">
      <c r="A69" t="s">
        <v>85</v>
      </c>
      <c r="B69" t="s">
        <v>93</v>
      </c>
    </row>
    <row r="70" spans="1:2" x14ac:dyDescent="0.2">
      <c r="A70" t="s">
        <v>87</v>
      </c>
      <c r="B70" t="s">
        <v>94</v>
      </c>
    </row>
    <row r="71" spans="1:2" x14ac:dyDescent="0.2">
      <c r="A71" t="s">
        <v>85</v>
      </c>
      <c r="B71" t="s">
        <v>95</v>
      </c>
    </row>
    <row r="72" spans="1:2" x14ac:dyDescent="0.2">
      <c r="A72" t="s">
        <v>87</v>
      </c>
      <c r="B72" t="s">
        <v>96</v>
      </c>
    </row>
    <row r="73" spans="1:2" x14ac:dyDescent="0.2">
      <c r="A73" t="s">
        <v>85</v>
      </c>
      <c r="B73" t="s">
        <v>97</v>
      </c>
    </row>
    <row r="74" spans="1:2" x14ac:dyDescent="0.2">
      <c r="A74" t="s">
        <v>87</v>
      </c>
      <c r="B74" t="s">
        <v>98</v>
      </c>
    </row>
    <row r="75" spans="1:2" x14ac:dyDescent="0.2">
      <c r="A75" t="s">
        <v>85</v>
      </c>
      <c r="B75" t="s">
        <v>99</v>
      </c>
    </row>
    <row r="76" spans="1:2" x14ac:dyDescent="0.2">
      <c r="A76" t="s">
        <v>87</v>
      </c>
      <c r="B76" t="s">
        <v>100</v>
      </c>
    </row>
    <row r="77" spans="1:2" x14ac:dyDescent="0.2">
      <c r="A77" t="s">
        <v>87</v>
      </c>
      <c r="B77" t="s">
        <v>101</v>
      </c>
    </row>
    <row r="78" spans="1:2" x14ac:dyDescent="0.2">
      <c r="A78" t="s">
        <v>85</v>
      </c>
      <c r="B78" t="s">
        <v>102</v>
      </c>
    </row>
    <row r="79" spans="1:2" x14ac:dyDescent="0.2">
      <c r="A79" t="s">
        <v>87</v>
      </c>
      <c r="B79" t="s">
        <v>103</v>
      </c>
    </row>
    <row r="80" spans="1:2" x14ac:dyDescent="0.2">
      <c r="A80" t="s">
        <v>85</v>
      </c>
      <c r="B80" t="s">
        <v>104</v>
      </c>
    </row>
    <row r="81" spans="1:10" x14ac:dyDescent="0.2">
      <c r="A81" t="s">
        <v>87</v>
      </c>
      <c r="B81" t="s">
        <v>105</v>
      </c>
    </row>
    <row r="84" spans="1:10" ht="15.75" x14ac:dyDescent="0.25">
      <c r="B84" s="121" t="s">
        <v>106</v>
      </c>
    </row>
    <row r="86" spans="1:10" ht="25.5" customHeight="1" x14ac:dyDescent="0.2">
      <c r="A86" s="123"/>
      <c r="B86" s="126" t="s">
        <v>17</v>
      </c>
      <c r="C86" s="126" t="s">
        <v>5</v>
      </c>
      <c r="D86" s="127"/>
      <c r="E86" s="127"/>
      <c r="F86" s="128" t="s">
        <v>107</v>
      </c>
      <c r="G86" s="128"/>
      <c r="H86" s="128"/>
      <c r="I86" s="128" t="s">
        <v>29</v>
      </c>
      <c r="J86" s="128" t="s">
        <v>0</v>
      </c>
    </row>
    <row r="87" spans="1:10" ht="36.75" customHeight="1" x14ac:dyDescent="0.2">
      <c r="A87" s="124"/>
      <c r="B87" s="129" t="s">
        <v>108</v>
      </c>
      <c r="C87" s="192" t="s">
        <v>109</v>
      </c>
      <c r="D87" s="193"/>
      <c r="E87" s="193"/>
      <c r="F87" s="136" t="s">
        <v>24</v>
      </c>
      <c r="G87" s="137"/>
      <c r="H87" s="137"/>
      <c r="I87" s="137">
        <f>'01 01.01 Pol'!G8+'02 02.01 Pol'!G8+'03 03.01 Pol'!G8+'04 04.01 Pol'!G8+'05 05.01 Pol'!G8+'06 06.01 Pol'!G8+'06 06.01 Pol'!G26+'06 06.01 Pol'!G81+'07 07.01 Pol'!G8</f>
        <v>0</v>
      </c>
      <c r="J87" s="133" t="str">
        <f>IF(I115=0,"",I87/I115*100)</f>
        <v/>
      </c>
    </row>
    <row r="88" spans="1:10" ht="36.75" customHeight="1" x14ac:dyDescent="0.2">
      <c r="A88" s="124"/>
      <c r="B88" s="129" t="s">
        <v>110</v>
      </c>
      <c r="C88" s="192" t="s">
        <v>111</v>
      </c>
      <c r="D88" s="193"/>
      <c r="E88" s="193"/>
      <c r="F88" s="136" t="s">
        <v>24</v>
      </c>
      <c r="G88" s="137"/>
      <c r="H88" s="137"/>
      <c r="I88" s="137">
        <f>'01 01.01 Pol'!G43+'02 02.01 Pol'!G84+'03 03.01 Pol'!G32+'04 04.01 Pol'!G32+'05 05.01 Pol'!G32+'06 06.01 Pol'!G39</f>
        <v>0</v>
      </c>
      <c r="J88" s="133" t="str">
        <f>IF(I115=0,"",I88/I115*100)</f>
        <v/>
      </c>
    </row>
    <row r="89" spans="1:10" ht="36.75" customHeight="1" x14ac:dyDescent="0.2">
      <c r="A89" s="124"/>
      <c r="B89" s="129" t="s">
        <v>112</v>
      </c>
      <c r="C89" s="192" t="s">
        <v>113</v>
      </c>
      <c r="D89" s="193"/>
      <c r="E89" s="193"/>
      <c r="F89" s="136" t="s">
        <v>24</v>
      </c>
      <c r="G89" s="137"/>
      <c r="H89" s="137"/>
      <c r="I89" s="137">
        <f>'01 01.01 Pol'!G46+'02 02.01 Pol'!G87+'06 06.01 Pol'!G42</f>
        <v>0</v>
      </c>
      <c r="J89" s="133" t="str">
        <f>IF(I115=0,"",I89/I115*100)</f>
        <v/>
      </c>
    </row>
    <row r="90" spans="1:10" ht="36.75" customHeight="1" x14ac:dyDescent="0.2">
      <c r="A90" s="124"/>
      <c r="B90" s="129" t="s">
        <v>114</v>
      </c>
      <c r="C90" s="192" t="s">
        <v>115</v>
      </c>
      <c r="D90" s="193"/>
      <c r="E90" s="193"/>
      <c r="F90" s="136" t="s">
        <v>24</v>
      </c>
      <c r="G90" s="137"/>
      <c r="H90" s="137"/>
      <c r="I90" s="137">
        <f>'06 06.01 Pol'!G50</f>
        <v>0</v>
      </c>
      <c r="J90" s="133" t="str">
        <f>IF(I115=0,"",I90/I115*100)</f>
        <v/>
      </c>
    </row>
    <row r="91" spans="1:10" ht="36.75" customHeight="1" x14ac:dyDescent="0.2">
      <c r="A91" s="124"/>
      <c r="B91" s="129" t="s">
        <v>116</v>
      </c>
      <c r="C91" s="192" t="s">
        <v>117</v>
      </c>
      <c r="D91" s="193"/>
      <c r="E91" s="193"/>
      <c r="F91" s="136" t="s">
        <v>24</v>
      </c>
      <c r="G91" s="137"/>
      <c r="H91" s="137"/>
      <c r="I91" s="137">
        <f>'06 06.01 Pol'!G53+'06 06.01 Pol'!G63+'07 07.01 Pol'!G88</f>
        <v>0</v>
      </c>
      <c r="J91" s="133" t="str">
        <f>IF(I115=0,"",I91/I115*100)</f>
        <v/>
      </c>
    </row>
    <row r="92" spans="1:10" ht="36.75" customHeight="1" x14ac:dyDescent="0.2">
      <c r="A92" s="124"/>
      <c r="B92" s="129" t="s">
        <v>118</v>
      </c>
      <c r="C92" s="192" t="s">
        <v>119</v>
      </c>
      <c r="D92" s="193"/>
      <c r="E92" s="193"/>
      <c r="F92" s="136" t="s">
        <v>24</v>
      </c>
      <c r="G92" s="137"/>
      <c r="H92" s="137"/>
      <c r="I92" s="137">
        <f>'06 06.01 Pol'!G29+'07 07.01 Pol'!G94</f>
        <v>0</v>
      </c>
      <c r="J92" s="133" t="str">
        <f>IF(I115=0,"",I92/I115*100)</f>
        <v/>
      </c>
    </row>
    <row r="93" spans="1:10" ht="36.75" customHeight="1" x14ac:dyDescent="0.2">
      <c r="A93" s="124"/>
      <c r="B93" s="129" t="s">
        <v>118</v>
      </c>
      <c r="C93" s="192" t="s">
        <v>120</v>
      </c>
      <c r="D93" s="193"/>
      <c r="E93" s="193"/>
      <c r="F93" s="136" t="s">
        <v>24</v>
      </c>
      <c r="G93" s="137"/>
      <c r="H93" s="137"/>
      <c r="I93" s="137">
        <f>'01 01.01 Pol'!G53+'03 03.01 Pol'!G35</f>
        <v>0</v>
      </c>
      <c r="J93" s="133" t="str">
        <f>IF(I115=0,"",I93/I115*100)</f>
        <v/>
      </c>
    </row>
    <row r="94" spans="1:10" ht="36.75" customHeight="1" x14ac:dyDescent="0.2">
      <c r="A94" s="124"/>
      <c r="B94" s="129" t="s">
        <v>121</v>
      </c>
      <c r="C94" s="192" t="s">
        <v>122</v>
      </c>
      <c r="D94" s="193"/>
      <c r="E94" s="193"/>
      <c r="F94" s="136" t="s">
        <v>24</v>
      </c>
      <c r="G94" s="137"/>
      <c r="H94" s="137"/>
      <c r="I94" s="137">
        <f>'01 01.01 Pol'!G58+'02 02.01 Pol'!G94+'03 03.01 Pol'!G40+'04 04.01 Pol'!G35+'05 05.01 Pol'!G35+'06 06.01 Pol'!G23+'06 06.01 Pol'!G60+'06 06.01 Pol'!G65+'07 07.01 Pol'!G113</f>
        <v>0</v>
      </c>
      <c r="J94" s="133" t="str">
        <f>IF(I115=0,"",I94/I115*100)</f>
        <v/>
      </c>
    </row>
    <row r="95" spans="1:10" ht="36.75" customHeight="1" x14ac:dyDescent="0.2">
      <c r="A95" s="124"/>
      <c r="B95" s="129" t="s">
        <v>123</v>
      </c>
      <c r="C95" s="192" t="s">
        <v>124</v>
      </c>
      <c r="D95" s="193"/>
      <c r="E95" s="193"/>
      <c r="F95" s="136" t="s">
        <v>24</v>
      </c>
      <c r="G95" s="137"/>
      <c r="H95" s="137"/>
      <c r="I95" s="137">
        <f>'01 01.01 Pol'!G98</f>
        <v>0</v>
      </c>
      <c r="J95" s="133" t="str">
        <f>IF(I115=0,"",I95/I115*100)</f>
        <v/>
      </c>
    </row>
    <row r="96" spans="1:10" ht="36.75" customHeight="1" x14ac:dyDescent="0.2">
      <c r="A96" s="124"/>
      <c r="B96" s="129" t="s">
        <v>123</v>
      </c>
      <c r="C96" s="192" t="s">
        <v>125</v>
      </c>
      <c r="D96" s="193"/>
      <c r="E96" s="193"/>
      <c r="F96" s="136" t="s">
        <v>24</v>
      </c>
      <c r="G96" s="137"/>
      <c r="H96" s="137"/>
      <c r="I96" s="137">
        <f>'02 02.01 Pol'!G138</f>
        <v>0</v>
      </c>
      <c r="J96" s="133" t="str">
        <f>IF(I115=0,"",I96/I115*100)</f>
        <v/>
      </c>
    </row>
    <row r="97" spans="1:10" ht="36.75" customHeight="1" x14ac:dyDescent="0.2">
      <c r="A97" s="124"/>
      <c r="B97" s="129" t="s">
        <v>123</v>
      </c>
      <c r="C97" s="192" t="s">
        <v>126</v>
      </c>
      <c r="D97" s="193"/>
      <c r="E97" s="193"/>
      <c r="F97" s="136" t="s">
        <v>24</v>
      </c>
      <c r="G97" s="137"/>
      <c r="H97" s="137"/>
      <c r="I97" s="137">
        <f>'04 04.01 Pol'!G67</f>
        <v>0</v>
      </c>
      <c r="J97" s="133" t="str">
        <f>IF(I115=0,"",I97/I115*100)</f>
        <v/>
      </c>
    </row>
    <row r="98" spans="1:10" ht="36.75" customHeight="1" x14ac:dyDescent="0.2">
      <c r="A98" s="124"/>
      <c r="B98" s="129" t="s">
        <v>127</v>
      </c>
      <c r="C98" s="192" t="s">
        <v>128</v>
      </c>
      <c r="D98" s="193"/>
      <c r="E98" s="193"/>
      <c r="F98" s="136" t="s">
        <v>24</v>
      </c>
      <c r="G98" s="137"/>
      <c r="H98" s="137"/>
      <c r="I98" s="137">
        <f>'03 03.01 Pol'!G71+'05 05.01 Pol'!G67</f>
        <v>0</v>
      </c>
      <c r="J98" s="133" t="str">
        <f>IF(I115=0,"",I98/I115*100)</f>
        <v/>
      </c>
    </row>
    <row r="99" spans="1:10" ht="36.75" customHeight="1" x14ac:dyDescent="0.2">
      <c r="A99" s="124"/>
      <c r="B99" s="129" t="s">
        <v>127</v>
      </c>
      <c r="C99" s="192" t="s">
        <v>129</v>
      </c>
      <c r="D99" s="193"/>
      <c r="E99" s="193"/>
      <c r="F99" s="136" t="s">
        <v>24</v>
      </c>
      <c r="G99" s="137"/>
      <c r="H99" s="137"/>
      <c r="I99" s="137">
        <f>'02 02.01 Pol'!G156</f>
        <v>0</v>
      </c>
      <c r="J99" s="133" t="str">
        <f>IF(I115=0,"",I99/I115*100)</f>
        <v/>
      </c>
    </row>
    <row r="100" spans="1:10" ht="36.75" customHeight="1" x14ac:dyDescent="0.2">
      <c r="A100" s="124"/>
      <c r="B100" s="129" t="s">
        <v>130</v>
      </c>
      <c r="C100" s="192" t="s">
        <v>131</v>
      </c>
      <c r="D100" s="193"/>
      <c r="E100" s="193"/>
      <c r="F100" s="136" t="s">
        <v>24</v>
      </c>
      <c r="G100" s="137"/>
      <c r="H100" s="137"/>
      <c r="I100" s="137">
        <f>'02 02.01 Pol'!G164</f>
        <v>0</v>
      </c>
      <c r="J100" s="133" t="str">
        <f>IF(I115=0,"",I100/I115*100)</f>
        <v/>
      </c>
    </row>
    <row r="101" spans="1:10" ht="36.75" customHeight="1" x14ac:dyDescent="0.2">
      <c r="A101" s="124"/>
      <c r="B101" s="129" t="s">
        <v>132</v>
      </c>
      <c r="C101" s="192" t="s">
        <v>133</v>
      </c>
      <c r="D101" s="193"/>
      <c r="E101" s="193"/>
      <c r="F101" s="136" t="s">
        <v>24</v>
      </c>
      <c r="G101" s="137"/>
      <c r="H101" s="137"/>
      <c r="I101" s="137">
        <f>'06 06.01 Pol'!G68</f>
        <v>0</v>
      </c>
      <c r="J101" s="133" t="str">
        <f>IF(I115=0,"",I101/I115*100)</f>
        <v/>
      </c>
    </row>
    <row r="102" spans="1:10" ht="36.75" customHeight="1" x14ac:dyDescent="0.2">
      <c r="A102" s="124"/>
      <c r="B102" s="129" t="s">
        <v>134</v>
      </c>
      <c r="C102" s="192" t="s">
        <v>135</v>
      </c>
      <c r="D102" s="193"/>
      <c r="E102" s="193"/>
      <c r="F102" s="136" t="s">
        <v>24</v>
      </c>
      <c r="G102" s="137"/>
      <c r="H102" s="137"/>
      <c r="I102" s="137">
        <f>'06 06.01 Pol'!G35+'07 07.01 Pol'!G150</f>
        <v>0</v>
      </c>
      <c r="J102" s="133" t="str">
        <f>IF(I115=0,"",I102/I115*100)</f>
        <v/>
      </c>
    </row>
    <row r="103" spans="1:10" ht="36.75" customHeight="1" x14ac:dyDescent="0.2">
      <c r="A103" s="124"/>
      <c r="B103" s="129" t="s">
        <v>136</v>
      </c>
      <c r="C103" s="192" t="s">
        <v>137</v>
      </c>
      <c r="D103" s="193"/>
      <c r="E103" s="193"/>
      <c r="F103" s="136" t="s">
        <v>24</v>
      </c>
      <c r="G103" s="137"/>
      <c r="H103" s="137"/>
      <c r="I103" s="137">
        <f>'01 01.01 Pol'!G116+'03 03.01 Pol'!G79+'07 07.01 Pol'!G157</f>
        <v>0</v>
      </c>
      <c r="J103" s="133" t="str">
        <f>IF(I115=0,"",I103/I115*100)</f>
        <v/>
      </c>
    </row>
    <row r="104" spans="1:10" ht="36.75" customHeight="1" x14ac:dyDescent="0.2">
      <c r="A104" s="124"/>
      <c r="B104" s="129" t="s">
        <v>138</v>
      </c>
      <c r="C104" s="192" t="s">
        <v>139</v>
      </c>
      <c r="D104" s="193"/>
      <c r="E104" s="193"/>
      <c r="F104" s="136" t="s">
        <v>24</v>
      </c>
      <c r="G104" s="137"/>
      <c r="H104" s="137"/>
      <c r="I104" s="137">
        <f>'07 07.01 Pol'!G161</f>
        <v>0</v>
      </c>
      <c r="J104" s="133" t="str">
        <f>IF(I115=0,"",I104/I115*100)</f>
        <v/>
      </c>
    </row>
    <row r="105" spans="1:10" ht="36.75" customHeight="1" x14ac:dyDescent="0.2">
      <c r="A105" s="124"/>
      <c r="B105" s="129" t="s">
        <v>140</v>
      </c>
      <c r="C105" s="192" t="s">
        <v>141</v>
      </c>
      <c r="D105" s="193"/>
      <c r="E105" s="193"/>
      <c r="F105" s="136" t="s">
        <v>24</v>
      </c>
      <c r="G105" s="137"/>
      <c r="H105" s="137"/>
      <c r="I105" s="137">
        <f>'01 01.01 Pol'!G121+'03 03.01 Pol'!G84</f>
        <v>0</v>
      </c>
      <c r="J105" s="133" t="str">
        <f>IF(I115=0,"",I105/I115*100)</f>
        <v/>
      </c>
    </row>
    <row r="106" spans="1:10" ht="36.75" customHeight="1" x14ac:dyDescent="0.2">
      <c r="A106" s="124"/>
      <c r="B106" s="129" t="s">
        <v>142</v>
      </c>
      <c r="C106" s="192" t="s">
        <v>143</v>
      </c>
      <c r="D106" s="193"/>
      <c r="E106" s="193"/>
      <c r="F106" s="136" t="s">
        <v>24</v>
      </c>
      <c r="G106" s="137"/>
      <c r="H106" s="137"/>
      <c r="I106" s="137">
        <f>'01 01.01 Pol'!G128+'02 02.01 Pol'!G175+'03 03.01 Pol'!G90+'04 04.01 Pol'!G85+'05 05.01 Pol'!G75+'06 06.01 Pol'!G71</f>
        <v>0</v>
      </c>
      <c r="J106" s="133" t="str">
        <f>IF(I115=0,"",I106/I115*100)</f>
        <v/>
      </c>
    </row>
    <row r="107" spans="1:10" ht="36.75" customHeight="1" x14ac:dyDescent="0.2">
      <c r="A107" s="124"/>
      <c r="B107" s="129" t="s">
        <v>144</v>
      </c>
      <c r="C107" s="192" t="s">
        <v>145</v>
      </c>
      <c r="D107" s="193"/>
      <c r="E107" s="193"/>
      <c r="F107" s="136" t="s">
        <v>24</v>
      </c>
      <c r="G107" s="137"/>
      <c r="H107" s="137"/>
      <c r="I107" s="137">
        <f>'07 07.02 Pol'!G8+'09 09.01 Pol'!G8</f>
        <v>0</v>
      </c>
      <c r="J107" s="133" t="str">
        <f>IF(I115=0,"",I107/I115*100)</f>
        <v/>
      </c>
    </row>
    <row r="108" spans="1:10" ht="36.75" customHeight="1" x14ac:dyDescent="0.2">
      <c r="A108" s="124"/>
      <c r="B108" s="129" t="s">
        <v>146</v>
      </c>
      <c r="C108" s="192" t="s">
        <v>147</v>
      </c>
      <c r="D108" s="193"/>
      <c r="E108" s="193"/>
      <c r="F108" s="136" t="s">
        <v>24</v>
      </c>
      <c r="G108" s="137"/>
      <c r="H108" s="137"/>
      <c r="I108" s="137">
        <f>'07 07.02 Pol'!G10+'09 09.01 Pol'!G10</f>
        <v>0</v>
      </c>
      <c r="J108" s="133" t="str">
        <f>IF(I115=0,"",I108/I115*100)</f>
        <v/>
      </c>
    </row>
    <row r="109" spans="1:10" ht="36.75" customHeight="1" x14ac:dyDescent="0.2">
      <c r="A109" s="124"/>
      <c r="B109" s="129" t="s">
        <v>148</v>
      </c>
      <c r="C109" s="192" t="s">
        <v>149</v>
      </c>
      <c r="D109" s="193"/>
      <c r="E109" s="193"/>
      <c r="F109" s="136" t="s">
        <v>24</v>
      </c>
      <c r="G109" s="137"/>
      <c r="H109" s="137"/>
      <c r="I109" s="137">
        <f>'07 07.02 Pol'!G12+'09 09.01 Pol'!G20</f>
        <v>0</v>
      </c>
      <c r="J109" s="133" t="str">
        <f>IF(I115=0,"",I109/I115*100)</f>
        <v/>
      </c>
    </row>
    <row r="110" spans="1:10" ht="36.75" customHeight="1" x14ac:dyDescent="0.2">
      <c r="A110" s="124"/>
      <c r="B110" s="129" t="s">
        <v>150</v>
      </c>
      <c r="C110" s="192" t="s">
        <v>151</v>
      </c>
      <c r="D110" s="193"/>
      <c r="E110" s="193"/>
      <c r="F110" s="136" t="s">
        <v>24</v>
      </c>
      <c r="G110" s="137"/>
      <c r="H110" s="137"/>
      <c r="I110" s="137">
        <f>'07 07.02 Pol'!G14+'09 09.01 Pol'!G23</f>
        <v>0</v>
      </c>
      <c r="J110" s="133" t="str">
        <f>IF(I115=0,"",I110/I115*100)</f>
        <v/>
      </c>
    </row>
    <row r="111" spans="1:10" ht="36.75" customHeight="1" x14ac:dyDescent="0.2">
      <c r="A111" s="124"/>
      <c r="B111" s="129" t="s">
        <v>152</v>
      </c>
      <c r="C111" s="192" t="s">
        <v>28</v>
      </c>
      <c r="D111" s="193"/>
      <c r="E111" s="193"/>
      <c r="F111" s="136" t="s">
        <v>24</v>
      </c>
      <c r="G111" s="137"/>
      <c r="H111" s="137"/>
      <c r="I111" s="137">
        <f>'07 07.02 Pol'!G16+'08 08.01 Pol'!G8</f>
        <v>0</v>
      </c>
      <c r="J111" s="133" t="str">
        <f>IF(I115=0,"",I111/I115*100)</f>
        <v/>
      </c>
    </row>
    <row r="112" spans="1:10" ht="36.75" customHeight="1" x14ac:dyDescent="0.2">
      <c r="A112" s="124"/>
      <c r="B112" s="129" t="s">
        <v>153</v>
      </c>
      <c r="C112" s="192" t="s">
        <v>154</v>
      </c>
      <c r="D112" s="193"/>
      <c r="E112" s="193"/>
      <c r="F112" s="136" t="s">
        <v>25</v>
      </c>
      <c r="G112" s="137"/>
      <c r="H112" s="137"/>
      <c r="I112" s="137">
        <f>'06 06.01 Pol'!G74</f>
        <v>0</v>
      </c>
      <c r="J112" s="133" t="str">
        <f>IF(I115=0,"",I112/I115*100)</f>
        <v/>
      </c>
    </row>
    <row r="113" spans="1:10" ht="36.75" customHeight="1" x14ac:dyDescent="0.2">
      <c r="A113" s="124"/>
      <c r="B113" s="129" t="s">
        <v>155</v>
      </c>
      <c r="C113" s="192" t="s">
        <v>156</v>
      </c>
      <c r="D113" s="193"/>
      <c r="E113" s="193"/>
      <c r="F113" s="136" t="s">
        <v>25</v>
      </c>
      <c r="G113" s="137"/>
      <c r="H113" s="137"/>
      <c r="I113" s="137">
        <f>'06 06.01 Pol'!G79</f>
        <v>0</v>
      </c>
      <c r="J113" s="133" t="str">
        <f>IF(I115=0,"",I113/I115*100)</f>
        <v/>
      </c>
    </row>
    <row r="114" spans="1:10" ht="36.75" customHeight="1" x14ac:dyDescent="0.2">
      <c r="A114" s="124"/>
      <c r="B114" s="129" t="s">
        <v>157</v>
      </c>
      <c r="C114" s="192" t="s">
        <v>158</v>
      </c>
      <c r="D114" s="193"/>
      <c r="E114" s="193"/>
      <c r="F114" s="136" t="s">
        <v>159</v>
      </c>
      <c r="G114" s="137"/>
      <c r="H114" s="137"/>
      <c r="I114" s="137">
        <f>'07 07.01 Pol'!G165</f>
        <v>0</v>
      </c>
      <c r="J114" s="133" t="str">
        <f>IF(I115=0,"",I114/I115*100)</f>
        <v/>
      </c>
    </row>
    <row r="115" spans="1:10" ht="25.5" customHeight="1" x14ac:dyDescent="0.2">
      <c r="A115" s="125"/>
      <c r="B115" s="130" t="s">
        <v>1</v>
      </c>
      <c r="C115" s="131"/>
      <c r="D115" s="132"/>
      <c r="E115" s="132"/>
      <c r="F115" s="138"/>
      <c r="G115" s="139"/>
      <c r="H115" s="139"/>
      <c r="I115" s="139">
        <f>SUM(I87:I114)</f>
        <v>0</v>
      </c>
      <c r="J115" s="134">
        <f>SUM(J87:J114)</f>
        <v>0</v>
      </c>
    </row>
    <row r="116" spans="1:10" x14ac:dyDescent="0.2">
      <c r="F116" s="88"/>
      <c r="G116" s="88"/>
      <c r="H116" s="88"/>
      <c r="I116" s="88"/>
      <c r="J116" s="135"/>
    </row>
    <row r="117" spans="1:10" x14ac:dyDescent="0.2">
      <c r="F117" s="88"/>
      <c r="G117" s="88"/>
      <c r="H117" s="88"/>
      <c r="I117" s="88"/>
      <c r="J117" s="135"/>
    </row>
    <row r="118" spans="1:10" x14ac:dyDescent="0.2">
      <c r="F118" s="88"/>
      <c r="G118" s="88"/>
      <c r="H118" s="88"/>
      <c r="I118" s="88"/>
      <c r="J118" s="135"/>
    </row>
  </sheetData>
  <sheetProtection algorithmName="SHA-512" hashValue="lQpBytFRXyF+mbQkEluSrrivSIPEWbLhv1QMo3JWKjjzs3IXPHnJveCSgdqxp93uDNdKILWut8JQBoK0gQA00A==" saltValue="EMup4NaWorymRfiFiIEbng==" spinCount="100000" sheet="1" formatRows="0"/>
  <customSheetViews>
    <customSheetView guid="{B7E7C763-C459-487D-8ABA-5CFDDFBD5A84}" showPageBreaks="1" showGridLines="0" fitToPage="1" printArea="1" hiddenColumns="1" topLeftCell="B1">
      <selection activeCell="L13" sqref="L13"/>
      <pageMargins left="0.39370078740157483" right="0.19685039370078741" top="0.39370078740157483" bottom="0.39370078740157483" header="0" footer="0.19685039370078741"/>
      <pageSetup paperSize="9" scale="98" fitToHeight="9999" orientation="portrait" horizontalDpi="300" verticalDpi="300" r:id="rId1"/>
      <headerFooter alignWithMargins="0">
        <oddFooter>&amp;L&amp;9Zpracováno programem &amp;"Arial CE,tučné"BUILDpower S,  © RTS, a.s.&amp;R&amp;9Stránka &amp;P z &amp;N</oddFooter>
      </headerFooter>
    </customSheetView>
  </customSheetViews>
  <mergeCells count="91">
    <mergeCell ref="B1:J1"/>
    <mergeCell ref="G26:I26"/>
    <mergeCell ref="G27:I27"/>
    <mergeCell ref="G18:H18"/>
    <mergeCell ref="I17:J17"/>
    <mergeCell ref="I18:J18"/>
    <mergeCell ref="E18:F18"/>
    <mergeCell ref="E2:J2"/>
    <mergeCell ref="E3:J3"/>
    <mergeCell ref="E15:F15"/>
    <mergeCell ref="D11:G11"/>
    <mergeCell ref="G15:H15"/>
    <mergeCell ref="I15:J15"/>
    <mergeCell ref="I16:J16"/>
    <mergeCell ref="E21:F21"/>
    <mergeCell ref="G21:H21"/>
    <mergeCell ref="E17:F17"/>
    <mergeCell ref="D12:G12"/>
    <mergeCell ref="E4:J4"/>
    <mergeCell ref="G16:H16"/>
    <mergeCell ref="G17:H17"/>
    <mergeCell ref="E16:F16"/>
    <mergeCell ref="E13:G13"/>
    <mergeCell ref="D5:G5"/>
    <mergeCell ref="D6:G6"/>
    <mergeCell ref="E7:G7"/>
    <mergeCell ref="D35:E35"/>
    <mergeCell ref="G24:I24"/>
    <mergeCell ref="G23:I23"/>
    <mergeCell ref="E19:F19"/>
    <mergeCell ref="E20:F20"/>
    <mergeCell ref="I20:J20"/>
    <mergeCell ref="I21:J21"/>
    <mergeCell ref="G19:H19"/>
    <mergeCell ref="G20:H20"/>
    <mergeCell ref="G29:I29"/>
    <mergeCell ref="G25:I25"/>
    <mergeCell ref="I19:J19"/>
    <mergeCell ref="G28:I28"/>
    <mergeCell ref="D34:E34"/>
    <mergeCell ref="G34:I34"/>
    <mergeCell ref="C39:E39"/>
    <mergeCell ref="C40:E40"/>
    <mergeCell ref="C41:E41"/>
    <mergeCell ref="C42:E42"/>
    <mergeCell ref="C43:E43"/>
    <mergeCell ref="C44:E44"/>
    <mergeCell ref="C45:E45"/>
    <mergeCell ref="C46:E46"/>
    <mergeCell ref="C47:E47"/>
    <mergeCell ref="C48:E48"/>
    <mergeCell ref="C49:E49"/>
    <mergeCell ref="C50:E50"/>
    <mergeCell ref="C51:E51"/>
    <mergeCell ref="C52:E52"/>
    <mergeCell ref="C53:E53"/>
    <mergeCell ref="C54:E54"/>
    <mergeCell ref="C55:E55"/>
    <mergeCell ref="C56:E56"/>
    <mergeCell ref="C57:E57"/>
    <mergeCell ref="C58:E58"/>
    <mergeCell ref="C59:E59"/>
    <mergeCell ref="B60:E60"/>
    <mergeCell ref="C87:E87"/>
    <mergeCell ref="C88:E88"/>
    <mergeCell ref="C89:E89"/>
    <mergeCell ref="C90:E90"/>
    <mergeCell ref="C91:E91"/>
    <mergeCell ref="C92:E92"/>
    <mergeCell ref="C93:E93"/>
    <mergeCell ref="C94:E94"/>
    <mergeCell ref="C95:E95"/>
    <mergeCell ref="C96:E96"/>
    <mergeCell ref="C97:E97"/>
    <mergeCell ref="C98:E98"/>
    <mergeCell ref="C99:E99"/>
    <mergeCell ref="C100:E100"/>
    <mergeCell ref="C101:E101"/>
    <mergeCell ref="C102:E102"/>
    <mergeCell ref="C103:E103"/>
    <mergeCell ref="C104:E104"/>
    <mergeCell ref="C105:E105"/>
    <mergeCell ref="C106:E106"/>
    <mergeCell ref="C107:E107"/>
    <mergeCell ref="C108:E108"/>
    <mergeCell ref="C109:E109"/>
    <mergeCell ref="C110:E110"/>
    <mergeCell ref="C111:E111"/>
    <mergeCell ref="C112:E112"/>
    <mergeCell ref="C113:E113"/>
    <mergeCell ref="C114:E114"/>
  </mergeCells>
  <phoneticPr fontId="0" type="noConversion"/>
  <pageMargins left="0.39370078740157483" right="0.19685039370078741" top="0.59055118110236227" bottom="0.39370078740157483" header="0" footer="0.19685039370078741"/>
  <pageSetup paperSize="9" fitToHeight="9999" orientation="portrait" horizontalDpi="300" verticalDpi="300" r:id="rId2"/>
  <headerFooter alignWithMargins="0">
    <oddFooter>&amp;L&amp;9Zpracováno programem &amp;"Arial CE,tučné"BUILDpower S,  © RTS, a.s.&amp;R&amp;9Stránka &amp;P z &amp;N</oddFooter>
  </headerFooter>
  <rowBreaks count="2" manualBreakCount="2">
    <brk id="36" max="16383" man="1"/>
    <brk id="81" max="16383" man="1"/>
  </rowBreaks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List4">
    <tabColor rgb="FFFF9966"/>
  </sheetPr>
  <dimension ref="A1:G5"/>
  <sheetViews>
    <sheetView workbookViewId="0">
      <pane ySplit="7" topLeftCell="A8" activePane="bottomLeft" state="frozen"/>
      <selection pane="bottomLeft" activeCell="I8" sqref="I8"/>
    </sheetView>
  </sheetViews>
  <sheetFormatPr defaultRowHeight="12.75" x14ac:dyDescent="0.2"/>
  <cols>
    <col min="1" max="1" width="4.28515625" style="3" customWidth="1"/>
    <col min="2" max="2" width="14.42578125" style="3" customWidth="1"/>
    <col min="3" max="3" width="38.28515625" style="7" customWidth="1"/>
    <col min="4" max="4" width="4.5703125" style="3" customWidth="1"/>
    <col min="5" max="5" width="10.5703125" style="3" customWidth="1"/>
    <col min="6" max="6" width="9.85546875" style="3" customWidth="1"/>
    <col min="7" max="7" width="12.7109375" style="3" customWidth="1"/>
    <col min="8" max="16384" width="9.140625" style="3"/>
  </cols>
  <sheetData>
    <row r="1" spans="1:7" ht="15.75" x14ac:dyDescent="0.2">
      <c r="A1" s="243" t="s">
        <v>6</v>
      </c>
      <c r="B1" s="243"/>
      <c r="C1" s="244"/>
      <c r="D1" s="243"/>
      <c r="E1" s="243"/>
      <c r="F1" s="243"/>
      <c r="G1" s="243"/>
    </row>
    <row r="2" spans="1:7" ht="24.95" customHeight="1" x14ac:dyDescent="0.2">
      <c r="A2" s="50" t="s">
        <v>7</v>
      </c>
      <c r="B2" s="49"/>
      <c r="C2" s="245"/>
      <c r="D2" s="245"/>
      <c r="E2" s="245"/>
      <c r="F2" s="245"/>
      <c r="G2" s="246"/>
    </row>
    <row r="3" spans="1:7" ht="24.95" customHeight="1" x14ac:dyDescent="0.2">
      <c r="A3" s="50" t="s">
        <v>8</v>
      </c>
      <c r="B3" s="49"/>
      <c r="C3" s="245"/>
      <c r="D3" s="245"/>
      <c r="E3" s="245"/>
      <c r="F3" s="245"/>
      <c r="G3" s="246"/>
    </row>
    <row r="4" spans="1:7" ht="24.95" customHeight="1" x14ac:dyDescent="0.2">
      <c r="A4" s="50" t="s">
        <v>9</v>
      </c>
      <c r="B4" s="49"/>
      <c r="C4" s="245"/>
      <c r="D4" s="245"/>
      <c r="E4" s="245"/>
      <c r="F4" s="245"/>
      <c r="G4" s="246"/>
    </row>
    <row r="5" spans="1:7" x14ac:dyDescent="0.2">
      <c r="B5" s="4"/>
      <c r="C5" s="5"/>
      <c r="D5" s="6"/>
    </row>
  </sheetData>
  <sheetProtection algorithmName="SHA-512" hashValue="mnbTFzDco86vwsSRQB1NiMYoxkbnBw23NaV6g6NH5iqMZiKFPpFVjzOPLgrxDku2KThN0c2uChHvq7HP7uI/1w==" saltValue="NlPYgurYgdXVWGIfQly/EQ==" spinCount="100000" sheet="1" formatRows="0"/>
  <customSheetViews>
    <customSheetView guid="{B7E7C763-C459-487D-8ABA-5CFDDFBD5A84}">
      <selection activeCell="E19" sqref="E19"/>
      <pageMargins left="0.59055118110236227" right="0.39370078740157483" top="0.59055118110236227" bottom="0.98425196850393704" header="0.19685039370078741" footer="0.51181102362204722"/>
      <pageSetup paperSize="9" orientation="portrait" r:id="rId1"/>
      <headerFooter alignWithMargins="0">
        <oddFooter>&amp;L&amp;9Zpracováno programem &amp;"Arial CE,Tučné"BUILDpower S,  © RTS, a.s.&amp;R&amp;"Arial,Obyčejné"Strana &amp;P z &amp;N</oddFooter>
      </headerFooter>
    </customSheetView>
  </customSheetViews>
  <mergeCells count="4">
    <mergeCell ref="A1:G1"/>
    <mergeCell ref="C2:G2"/>
    <mergeCell ref="C3:G3"/>
    <mergeCell ref="C4:G4"/>
  </mergeCells>
  <pageMargins left="0.59055118110236227" right="0.39370078740157483" top="0.59055118110236227" bottom="0.98425196850393704" header="0.19685039370078741" footer="0.51181102362204722"/>
  <pageSetup paperSize="9" orientation="portrait" r:id="rId2"/>
  <headerFooter alignWithMargins="0">
    <oddFooter>&amp;L&amp;9Zpracováno programem &amp;"Arial CE,Tučné"BUILDpower S,  © RTS, a.s.&amp;R&amp;"Arial,Obyčejné"Strana &amp;P z 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E2AE02-8AD0-4AF9-8678-93D7E12E7B38}">
  <sheetPr>
    <outlinePr summaryBelow="0"/>
  </sheetPr>
  <dimension ref="A1:BH5000"/>
  <sheetViews>
    <sheetView workbookViewId="0">
      <pane ySplit="7" topLeftCell="A68" activePane="bottomLeft" state="frozen"/>
      <selection pane="bottomLeft" activeCell="C88" sqref="C88"/>
    </sheetView>
  </sheetViews>
  <sheetFormatPr defaultRowHeight="12.75" outlineLevelRow="3" x14ac:dyDescent="0.2"/>
  <cols>
    <col min="1" max="1" width="3.42578125" customWidth="1"/>
    <col min="2" max="2" width="12.5703125" style="122" customWidth="1"/>
    <col min="3" max="3" width="63.28515625" style="122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7" width="0" hidden="1" customWidth="1"/>
    <col min="18" max="18" width="6.85546875" customWidth="1"/>
    <col min="20" max="25" width="0" hidden="1" customWidth="1"/>
    <col min="29" max="29" width="0" hidden="1" customWidth="1"/>
    <col min="31" max="41" width="0" hidden="1" customWidth="1"/>
    <col min="53" max="53" width="98.7109375" customWidth="1"/>
  </cols>
  <sheetData>
    <row r="1" spans="1:60" ht="15.75" customHeight="1" x14ac:dyDescent="0.25">
      <c r="A1" s="253" t="s">
        <v>162</v>
      </c>
      <c r="B1" s="253"/>
      <c r="C1" s="253"/>
      <c r="D1" s="253"/>
      <c r="E1" s="253"/>
      <c r="F1" s="253"/>
      <c r="G1" s="253"/>
      <c r="AG1" t="s">
        <v>163</v>
      </c>
    </row>
    <row r="2" spans="1:60" ht="24.95" customHeight="1" x14ac:dyDescent="0.2">
      <c r="A2" s="50" t="s">
        <v>7</v>
      </c>
      <c r="B2" s="49" t="s">
        <v>43</v>
      </c>
      <c r="C2" s="254" t="s">
        <v>44</v>
      </c>
      <c r="D2" s="255"/>
      <c r="E2" s="255"/>
      <c r="F2" s="255"/>
      <c r="G2" s="256"/>
      <c r="AG2" t="s">
        <v>164</v>
      </c>
    </row>
    <row r="3" spans="1:60" ht="24.95" customHeight="1" x14ac:dyDescent="0.2">
      <c r="A3" s="50" t="s">
        <v>8</v>
      </c>
      <c r="B3" s="49" t="s">
        <v>52</v>
      </c>
      <c r="C3" s="254" t="s">
        <v>53</v>
      </c>
      <c r="D3" s="255"/>
      <c r="E3" s="255"/>
      <c r="F3" s="255"/>
      <c r="G3" s="256"/>
      <c r="AC3" s="122" t="s">
        <v>164</v>
      </c>
      <c r="AG3" t="s">
        <v>165</v>
      </c>
    </row>
    <row r="4" spans="1:60" ht="24.95" customHeight="1" x14ac:dyDescent="0.2">
      <c r="A4" s="141" t="s">
        <v>9</v>
      </c>
      <c r="B4" s="142" t="s">
        <v>54</v>
      </c>
      <c r="C4" s="257" t="s">
        <v>55</v>
      </c>
      <c r="D4" s="258"/>
      <c r="E4" s="258"/>
      <c r="F4" s="258"/>
      <c r="G4" s="259"/>
      <c r="AG4" t="s">
        <v>166</v>
      </c>
    </row>
    <row r="5" spans="1:60" x14ac:dyDescent="0.2">
      <c r="D5" s="10"/>
    </row>
    <row r="6" spans="1:60" ht="38.25" x14ac:dyDescent="0.2">
      <c r="A6" s="144" t="s">
        <v>167</v>
      </c>
      <c r="B6" s="146" t="s">
        <v>168</v>
      </c>
      <c r="C6" s="146" t="s">
        <v>169</v>
      </c>
      <c r="D6" s="145" t="s">
        <v>170</v>
      </c>
      <c r="E6" s="144" t="s">
        <v>171</v>
      </c>
      <c r="F6" s="143" t="s">
        <v>172</v>
      </c>
      <c r="G6" s="144" t="s">
        <v>29</v>
      </c>
      <c r="H6" s="147" t="s">
        <v>30</v>
      </c>
      <c r="I6" s="147" t="s">
        <v>173</v>
      </c>
      <c r="J6" s="147" t="s">
        <v>31</v>
      </c>
      <c r="K6" s="147" t="s">
        <v>174</v>
      </c>
      <c r="L6" s="147" t="s">
        <v>175</v>
      </c>
      <c r="M6" s="147" t="s">
        <v>176</v>
      </c>
      <c r="N6" s="147" t="s">
        <v>177</v>
      </c>
      <c r="O6" s="147" t="s">
        <v>178</v>
      </c>
      <c r="P6" s="147" t="s">
        <v>179</v>
      </c>
      <c r="Q6" s="147" t="s">
        <v>180</v>
      </c>
      <c r="R6" s="147" t="s">
        <v>181</v>
      </c>
      <c r="S6" s="147" t="s">
        <v>182</v>
      </c>
      <c r="T6" s="147" t="s">
        <v>183</v>
      </c>
      <c r="U6" s="147" t="s">
        <v>184</v>
      </c>
      <c r="V6" s="147" t="s">
        <v>185</v>
      </c>
      <c r="W6" s="147" t="s">
        <v>186</v>
      </c>
      <c r="X6" s="147" t="s">
        <v>187</v>
      </c>
      <c r="Y6" s="147" t="s">
        <v>188</v>
      </c>
    </row>
    <row r="7" spans="1:60" hidden="1" x14ac:dyDescent="0.2">
      <c r="A7" s="3"/>
      <c r="B7" s="4"/>
      <c r="C7" s="4"/>
      <c r="D7" s="6"/>
      <c r="E7" s="149"/>
      <c r="F7" s="150"/>
      <c r="G7" s="150"/>
      <c r="H7" s="150"/>
      <c r="I7" s="150"/>
      <c r="J7" s="150"/>
      <c r="K7" s="150"/>
      <c r="L7" s="150"/>
      <c r="M7" s="150"/>
      <c r="N7" s="149"/>
      <c r="O7" s="149"/>
      <c r="P7" s="149"/>
      <c r="Q7" s="149"/>
      <c r="R7" s="150"/>
      <c r="S7" s="150"/>
      <c r="T7" s="150"/>
      <c r="U7" s="150"/>
      <c r="V7" s="150"/>
      <c r="W7" s="150"/>
      <c r="X7" s="150"/>
      <c r="Y7" s="150"/>
    </row>
    <row r="8" spans="1:60" x14ac:dyDescent="0.2">
      <c r="A8" s="162" t="s">
        <v>189</v>
      </c>
      <c r="B8" s="163" t="s">
        <v>108</v>
      </c>
      <c r="C8" s="184" t="s">
        <v>109</v>
      </c>
      <c r="D8" s="164"/>
      <c r="E8" s="165"/>
      <c r="F8" s="166"/>
      <c r="G8" s="166">
        <f>SUMIF(AG9:AG42,"&lt;&gt;NOR",G9:G42)</f>
        <v>0</v>
      </c>
      <c r="H8" s="166"/>
      <c r="I8" s="166">
        <f>SUM(I9:I42)</f>
        <v>0</v>
      </c>
      <c r="J8" s="166"/>
      <c r="K8" s="166">
        <f>SUM(K9:K42)</f>
        <v>0</v>
      </c>
      <c r="L8" s="166"/>
      <c r="M8" s="166">
        <f>SUM(M9:M42)</f>
        <v>0</v>
      </c>
      <c r="N8" s="165"/>
      <c r="O8" s="165">
        <f>SUM(O9:O42)</f>
        <v>5.52</v>
      </c>
      <c r="P8" s="165"/>
      <c r="Q8" s="165">
        <f>SUM(Q9:Q42)</f>
        <v>0</v>
      </c>
      <c r="R8" s="166"/>
      <c r="S8" s="166"/>
      <c r="T8" s="167"/>
      <c r="U8" s="161"/>
      <c r="V8" s="161">
        <f>SUM(V9:V42)</f>
        <v>1004.37</v>
      </c>
      <c r="W8" s="161"/>
      <c r="X8" s="161"/>
      <c r="Y8" s="161"/>
      <c r="AG8" t="s">
        <v>190</v>
      </c>
    </row>
    <row r="9" spans="1:60" ht="22.5" outlineLevel="1" x14ac:dyDescent="0.2">
      <c r="A9" s="169">
        <v>1</v>
      </c>
      <c r="B9" s="170" t="s">
        <v>191</v>
      </c>
      <c r="C9" s="185" t="s">
        <v>192</v>
      </c>
      <c r="D9" s="171" t="s">
        <v>193</v>
      </c>
      <c r="E9" s="172">
        <v>240.74879999999999</v>
      </c>
      <c r="F9" s="173"/>
      <c r="G9" s="174">
        <f>ROUND(E9*F9,2)</f>
        <v>0</v>
      </c>
      <c r="H9" s="173"/>
      <c r="I9" s="174">
        <f>ROUND(E9*H9,2)</f>
        <v>0</v>
      </c>
      <c r="J9" s="173"/>
      <c r="K9" s="174">
        <f>ROUND(E9*J9,2)</f>
        <v>0</v>
      </c>
      <c r="L9" s="174">
        <v>21</v>
      </c>
      <c r="M9" s="174">
        <f>G9*(1+L9/100)</f>
        <v>0</v>
      </c>
      <c r="N9" s="172">
        <v>1.9220000000000001E-2</v>
      </c>
      <c r="O9" s="172">
        <f>ROUND(E9*N9,2)</f>
        <v>4.63</v>
      </c>
      <c r="P9" s="172">
        <v>0</v>
      </c>
      <c r="Q9" s="172">
        <f>ROUND(E9*P9,2)</f>
        <v>0</v>
      </c>
      <c r="R9" s="174" t="s">
        <v>194</v>
      </c>
      <c r="S9" s="174" t="s">
        <v>195</v>
      </c>
      <c r="T9" s="175" t="s">
        <v>196</v>
      </c>
      <c r="U9" s="158">
        <v>1.5863</v>
      </c>
      <c r="V9" s="158">
        <f>ROUND(E9*U9,2)</f>
        <v>381.9</v>
      </c>
      <c r="W9" s="158"/>
      <c r="X9" s="158" t="s">
        <v>197</v>
      </c>
      <c r="Y9" s="158" t="s">
        <v>198</v>
      </c>
      <c r="Z9" s="148"/>
      <c r="AA9" s="148"/>
      <c r="AB9" s="148"/>
      <c r="AC9" s="148"/>
      <c r="AD9" s="148"/>
      <c r="AE9" s="148"/>
      <c r="AF9" s="148"/>
      <c r="AG9" s="148" t="s">
        <v>199</v>
      </c>
      <c r="AH9" s="148"/>
      <c r="AI9" s="148"/>
      <c r="AJ9" s="148"/>
      <c r="AK9" s="148"/>
      <c r="AL9" s="148"/>
      <c r="AM9" s="148"/>
      <c r="AN9" s="148"/>
      <c r="AO9" s="148"/>
      <c r="AP9" s="148"/>
      <c r="AQ9" s="148"/>
      <c r="AR9" s="148"/>
      <c r="AS9" s="148"/>
      <c r="AT9" s="148"/>
      <c r="AU9" s="148"/>
      <c r="AV9" s="148"/>
      <c r="AW9" s="148"/>
      <c r="AX9" s="148"/>
      <c r="AY9" s="148"/>
      <c r="AZ9" s="148"/>
      <c r="BA9" s="148"/>
      <c r="BB9" s="148"/>
      <c r="BC9" s="148"/>
      <c r="BD9" s="148"/>
      <c r="BE9" s="148"/>
      <c r="BF9" s="148"/>
      <c r="BG9" s="148"/>
      <c r="BH9" s="148"/>
    </row>
    <row r="10" spans="1:60" ht="33.75" outlineLevel="2" x14ac:dyDescent="0.2">
      <c r="A10" s="155"/>
      <c r="B10" s="156"/>
      <c r="C10" s="247" t="s">
        <v>200</v>
      </c>
      <c r="D10" s="248"/>
      <c r="E10" s="248"/>
      <c r="F10" s="248"/>
      <c r="G10" s="248"/>
      <c r="H10" s="158"/>
      <c r="I10" s="158"/>
      <c r="J10" s="158"/>
      <c r="K10" s="158"/>
      <c r="L10" s="158"/>
      <c r="M10" s="158"/>
      <c r="N10" s="157"/>
      <c r="O10" s="157"/>
      <c r="P10" s="157"/>
      <c r="Q10" s="157"/>
      <c r="R10" s="158"/>
      <c r="S10" s="158"/>
      <c r="T10" s="158"/>
      <c r="U10" s="158"/>
      <c r="V10" s="158"/>
      <c r="W10" s="158"/>
      <c r="X10" s="158"/>
      <c r="Y10" s="158"/>
      <c r="Z10" s="148"/>
      <c r="AA10" s="148"/>
      <c r="AB10" s="148"/>
      <c r="AC10" s="148"/>
      <c r="AD10" s="148"/>
      <c r="AE10" s="148"/>
      <c r="AF10" s="148"/>
      <c r="AG10" s="148" t="s">
        <v>201</v>
      </c>
      <c r="AH10" s="148"/>
      <c r="AI10" s="148"/>
      <c r="AJ10" s="148"/>
      <c r="AK10" s="148"/>
      <c r="AL10" s="148"/>
      <c r="AM10" s="148"/>
      <c r="AN10" s="148"/>
      <c r="AO10" s="148"/>
      <c r="AP10" s="148"/>
      <c r="AQ10" s="148"/>
      <c r="AR10" s="148"/>
      <c r="AS10" s="148"/>
      <c r="AT10" s="148"/>
      <c r="AU10" s="148"/>
      <c r="AV10" s="148"/>
      <c r="AW10" s="148"/>
      <c r="AX10" s="148"/>
      <c r="AY10" s="148"/>
      <c r="AZ10" s="148"/>
      <c r="BA10" s="176" t="str">
        <f>C10</f>
        <v>zapažených i nezapažených, s urovnáním dna do předepsaného profilu a spádu, s případně nutným přehozením výkopku na vzdálenost do 3 m ve výkopišti, s přehozením výkopku na přilehlém terénu na vzdálenost do 5 m od podélné osy rýhy nebo s naložením výkopku na dopravní prostředek.</v>
      </c>
      <c r="BB10" s="148"/>
      <c r="BC10" s="148"/>
      <c r="BD10" s="148"/>
      <c r="BE10" s="148"/>
      <c r="BF10" s="148"/>
      <c r="BG10" s="148"/>
      <c r="BH10" s="148"/>
    </row>
    <row r="11" spans="1:60" outlineLevel="2" x14ac:dyDescent="0.2">
      <c r="A11" s="155"/>
      <c r="B11" s="156"/>
      <c r="C11" s="186" t="s">
        <v>202</v>
      </c>
      <c r="D11" s="159"/>
      <c r="E11" s="160">
        <v>240.74879999999999</v>
      </c>
      <c r="F11" s="158"/>
      <c r="G11" s="158"/>
      <c r="H11" s="158"/>
      <c r="I11" s="158"/>
      <c r="J11" s="158"/>
      <c r="K11" s="158"/>
      <c r="L11" s="158"/>
      <c r="M11" s="158"/>
      <c r="N11" s="157"/>
      <c r="O11" s="157"/>
      <c r="P11" s="157"/>
      <c r="Q11" s="157"/>
      <c r="R11" s="158"/>
      <c r="S11" s="158"/>
      <c r="T11" s="158"/>
      <c r="U11" s="158"/>
      <c r="V11" s="158"/>
      <c r="W11" s="158"/>
      <c r="X11" s="158"/>
      <c r="Y11" s="158"/>
      <c r="Z11" s="148"/>
      <c r="AA11" s="148"/>
      <c r="AB11" s="148"/>
      <c r="AC11" s="148"/>
      <c r="AD11" s="148"/>
      <c r="AE11" s="148"/>
      <c r="AF11" s="148"/>
      <c r="AG11" s="148" t="s">
        <v>203</v>
      </c>
      <c r="AH11" s="148">
        <v>0</v>
      </c>
      <c r="AI11" s="148"/>
      <c r="AJ11" s="148"/>
      <c r="AK11" s="148"/>
      <c r="AL11" s="148"/>
      <c r="AM11" s="148"/>
      <c r="AN11" s="148"/>
      <c r="AO11" s="148"/>
      <c r="AP11" s="148"/>
      <c r="AQ11" s="148"/>
      <c r="AR11" s="148"/>
      <c r="AS11" s="148"/>
      <c r="AT11" s="148"/>
      <c r="AU11" s="148"/>
      <c r="AV11" s="148"/>
      <c r="AW11" s="148"/>
      <c r="AX11" s="148"/>
      <c r="AY11" s="148"/>
      <c r="AZ11" s="148"/>
      <c r="BA11" s="148"/>
      <c r="BB11" s="148"/>
      <c r="BC11" s="148"/>
      <c r="BD11" s="148"/>
      <c r="BE11" s="148"/>
      <c r="BF11" s="148"/>
      <c r="BG11" s="148"/>
      <c r="BH11" s="148"/>
    </row>
    <row r="12" spans="1:60" ht="22.5" outlineLevel="1" x14ac:dyDescent="0.2">
      <c r="A12" s="169">
        <v>2</v>
      </c>
      <c r="B12" s="170" t="s">
        <v>204</v>
      </c>
      <c r="C12" s="185" t="s">
        <v>205</v>
      </c>
      <c r="D12" s="171" t="s">
        <v>206</v>
      </c>
      <c r="E12" s="172">
        <v>1058.1199999999999</v>
      </c>
      <c r="F12" s="173"/>
      <c r="G12" s="174">
        <f>ROUND(E12*F12,2)</f>
        <v>0</v>
      </c>
      <c r="H12" s="173"/>
      <c r="I12" s="174">
        <f>ROUND(E12*H12,2)</f>
        <v>0</v>
      </c>
      <c r="J12" s="173"/>
      <c r="K12" s="174">
        <f>ROUND(E12*J12,2)</f>
        <v>0</v>
      </c>
      <c r="L12" s="174">
        <v>21</v>
      </c>
      <c r="M12" s="174">
        <f>G12*(1+L12/100)</f>
        <v>0</v>
      </c>
      <c r="N12" s="172">
        <v>8.4000000000000003E-4</v>
      </c>
      <c r="O12" s="172">
        <f>ROUND(E12*N12,2)</f>
        <v>0.89</v>
      </c>
      <c r="P12" s="172">
        <v>0</v>
      </c>
      <c r="Q12" s="172">
        <f>ROUND(E12*P12,2)</f>
        <v>0</v>
      </c>
      <c r="R12" s="174" t="s">
        <v>194</v>
      </c>
      <c r="S12" s="174" t="s">
        <v>195</v>
      </c>
      <c r="T12" s="175" t="s">
        <v>207</v>
      </c>
      <c r="U12" s="158">
        <v>0.23599999999999999</v>
      </c>
      <c r="V12" s="158">
        <f>ROUND(E12*U12,2)</f>
        <v>249.72</v>
      </c>
      <c r="W12" s="158"/>
      <c r="X12" s="158" t="s">
        <v>197</v>
      </c>
      <c r="Y12" s="158" t="s">
        <v>198</v>
      </c>
      <c r="Z12" s="148"/>
      <c r="AA12" s="148"/>
      <c r="AB12" s="148"/>
      <c r="AC12" s="148"/>
      <c r="AD12" s="148"/>
      <c r="AE12" s="148"/>
      <c r="AF12" s="148"/>
      <c r="AG12" s="148" t="s">
        <v>208</v>
      </c>
      <c r="AH12" s="148"/>
      <c r="AI12" s="148"/>
      <c r="AJ12" s="148"/>
      <c r="AK12" s="148"/>
      <c r="AL12" s="148"/>
      <c r="AM12" s="148"/>
      <c r="AN12" s="148"/>
      <c r="AO12" s="148"/>
      <c r="AP12" s="148"/>
      <c r="AQ12" s="148"/>
      <c r="AR12" s="148"/>
      <c r="AS12" s="148"/>
      <c r="AT12" s="148"/>
      <c r="AU12" s="148"/>
      <c r="AV12" s="148"/>
      <c r="AW12" s="148"/>
      <c r="AX12" s="148"/>
      <c r="AY12" s="148"/>
      <c r="AZ12" s="148"/>
      <c r="BA12" s="148"/>
      <c r="BB12" s="148"/>
      <c r="BC12" s="148"/>
      <c r="BD12" s="148"/>
      <c r="BE12" s="148"/>
      <c r="BF12" s="148"/>
      <c r="BG12" s="148"/>
      <c r="BH12" s="148"/>
    </row>
    <row r="13" spans="1:60" outlineLevel="2" x14ac:dyDescent="0.2">
      <c r="A13" s="155"/>
      <c r="B13" s="156"/>
      <c r="C13" s="247" t="s">
        <v>209</v>
      </c>
      <c r="D13" s="248"/>
      <c r="E13" s="248"/>
      <c r="F13" s="248"/>
      <c r="G13" s="248"/>
      <c r="H13" s="158"/>
      <c r="I13" s="158"/>
      <c r="J13" s="158"/>
      <c r="K13" s="158"/>
      <c r="L13" s="158"/>
      <c r="M13" s="158"/>
      <c r="N13" s="157"/>
      <c r="O13" s="157"/>
      <c r="P13" s="157"/>
      <c r="Q13" s="157"/>
      <c r="R13" s="158"/>
      <c r="S13" s="158"/>
      <c r="T13" s="158"/>
      <c r="U13" s="158"/>
      <c r="V13" s="158"/>
      <c r="W13" s="158"/>
      <c r="X13" s="158"/>
      <c r="Y13" s="158"/>
      <c r="Z13" s="148"/>
      <c r="AA13" s="148"/>
      <c r="AB13" s="148"/>
      <c r="AC13" s="148"/>
      <c r="AD13" s="148"/>
      <c r="AE13" s="148"/>
      <c r="AF13" s="148"/>
      <c r="AG13" s="148" t="s">
        <v>201</v>
      </c>
      <c r="AH13" s="148"/>
      <c r="AI13" s="148"/>
      <c r="AJ13" s="148"/>
      <c r="AK13" s="148"/>
      <c r="AL13" s="148"/>
      <c r="AM13" s="148"/>
      <c r="AN13" s="148"/>
      <c r="AO13" s="148"/>
      <c r="AP13" s="148"/>
      <c r="AQ13" s="148"/>
      <c r="AR13" s="148"/>
      <c r="AS13" s="148"/>
      <c r="AT13" s="148"/>
      <c r="AU13" s="148"/>
      <c r="AV13" s="148"/>
      <c r="AW13" s="148"/>
      <c r="AX13" s="148"/>
      <c r="AY13" s="148"/>
      <c r="AZ13" s="148"/>
      <c r="BA13" s="148"/>
      <c r="BB13" s="148"/>
      <c r="BC13" s="148"/>
      <c r="BD13" s="148"/>
      <c r="BE13" s="148"/>
      <c r="BF13" s="148"/>
      <c r="BG13" s="148"/>
      <c r="BH13" s="148"/>
    </row>
    <row r="14" spans="1:60" outlineLevel="1" x14ac:dyDescent="0.2">
      <c r="A14" s="169">
        <v>3</v>
      </c>
      <c r="B14" s="170" t="s">
        <v>210</v>
      </c>
      <c r="C14" s="185" t="s">
        <v>211</v>
      </c>
      <c r="D14" s="171" t="s">
        <v>206</v>
      </c>
      <c r="E14" s="172">
        <v>1058.1199999999999</v>
      </c>
      <c r="F14" s="173"/>
      <c r="G14" s="174">
        <f>ROUND(E14*F14,2)</f>
        <v>0</v>
      </c>
      <c r="H14" s="173"/>
      <c r="I14" s="174">
        <f>ROUND(E14*H14,2)</f>
        <v>0</v>
      </c>
      <c r="J14" s="173"/>
      <c r="K14" s="174">
        <f>ROUND(E14*J14,2)</f>
        <v>0</v>
      </c>
      <c r="L14" s="174">
        <v>21</v>
      </c>
      <c r="M14" s="174">
        <f>G14*(1+L14/100)</f>
        <v>0</v>
      </c>
      <c r="N14" s="172">
        <v>0</v>
      </c>
      <c r="O14" s="172">
        <f>ROUND(E14*N14,2)</f>
        <v>0</v>
      </c>
      <c r="P14" s="172">
        <v>0</v>
      </c>
      <c r="Q14" s="172">
        <f>ROUND(E14*P14,2)</f>
        <v>0</v>
      </c>
      <c r="R14" s="174" t="s">
        <v>194</v>
      </c>
      <c r="S14" s="174" t="s">
        <v>195</v>
      </c>
      <c r="T14" s="175" t="s">
        <v>207</v>
      </c>
      <c r="U14" s="158">
        <v>7.0000000000000007E-2</v>
      </c>
      <c r="V14" s="158">
        <f>ROUND(E14*U14,2)</f>
        <v>74.069999999999993</v>
      </c>
      <c r="W14" s="158"/>
      <c r="X14" s="158" t="s">
        <v>197</v>
      </c>
      <c r="Y14" s="158" t="s">
        <v>198</v>
      </c>
      <c r="Z14" s="148"/>
      <c r="AA14" s="148"/>
      <c r="AB14" s="148"/>
      <c r="AC14" s="148"/>
      <c r="AD14" s="148"/>
      <c r="AE14" s="148"/>
      <c r="AF14" s="148"/>
      <c r="AG14" s="148" t="s">
        <v>208</v>
      </c>
      <c r="AH14" s="148"/>
      <c r="AI14" s="148"/>
      <c r="AJ14" s="148"/>
      <c r="AK14" s="148"/>
      <c r="AL14" s="148"/>
      <c r="AM14" s="148"/>
      <c r="AN14" s="148"/>
      <c r="AO14" s="148"/>
      <c r="AP14" s="148"/>
      <c r="AQ14" s="148"/>
      <c r="AR14" s="148"/>
      <c r="AS14" s="148"/>
      <c r="AT14" s="148"/>
      <c r="AU14" s="148"/>
      <c r="AV14" s="148"/>
      <c r="AW14" s="148"/>
      <c r="AX14" s="148"/>
      <c r="AY14" s="148"/>
      <c r="AZ14" s="148"/>
      <c r="BA14" s="148"/>
      <c r="BB14" s="148"/>
      <c r="BC14" s="148"/>
      <c r="BD14" s="148"/>
      <c r="BE14" s="148"/>
      <c r="BF14" s="148"/>
      <c r="BG14" s="148"/>
      <c r="BH14" s="148"/>
    </row>
    <row r="15" spans="1:60" outlineLevel="2" x14ac:dyDescent="0.2">
      <c r="A15" s="155"/>
      <c r="B15" s="156"/>
      <c r="C15" s="247" t="s">
        <v>212</v>
      </c>
      <c r="D15" s="248"/>
      <c r="E15" s="248"/>
      <c r="F15" s="248"/>
      <c r="G15" s="248"/>
      <c r="H15" s="158"/>
      <c r="I15" s="158"/>
      <c r="J15" s="158"/>
      <c r="K15" s="158"/>
      <c r="L15" s="158"/>
      <c r="M15" s="158"/>
      <c r="N15" s="157"/>
      <c r="O15" s="157"/>
      <c r="P15" s="157"/>
      <c r="Q15" s="157"/>
      <c r="R15" s="158"/>
      <c r="S15" s="158"/>
      <c r="T15" s="158"/>
      <c r="U15" s="158"/>
      <c r="V15" s="158"/>
      <c r="W15" s="158"/>
      <c r="X15" s="158"/>
      <c r="Y15" s="158"/>
      <c r="Z15" s="148"/>
      <c r="AA15" s="148"/>
      <c r="AB15" s="148"/>
      <c r="AC15" s="148"/>
      <c r="AD15" s="148"/>
      <c r="AE15" s="148"/>
      <c r="AF15" s="148"/>
      <c r="AG15" s="148" t="s">
        <v>201</v>
      </c>
      <c r="AH15" s="148"/>
      <c r="AI15" s="148"/>
      <c r="AJ15" s="148"/>
      <c r="AK15" s="148"/>
      <c r="AL15" s="148"/>
      <c r="AM15" s="148"/>
      <c r="AN15" s="148"/>
      <c r="AO15" s="148"/>
      <c r="AP15" s="148"/>
      <c r="AQ15" s="148"/>
      <c r="AR15" s="148"/>
      <c r="AS15" s="148"/>
      <c r="AT15" s="148"/>
      <c r="AU15" s="148"/>
      <c r="AV15" s="148"/>
      <c r="AW15" s="148"/>
      <c r="AX15" s="148"/>
      <c r="AY15" s="148"/>
      <c r="AZ15" s="148"/>
      <c r="BA15" s="148"/>
      <c r="BB15" s="148"/>
      <c r="BC15" s="148"/>
      <c r="BD15" s="148"/>
      <c r="BE15" s="148"/>
      <c r="BF15" s="148"/>
      <c r="BG15" s="148"/>
      <c r="BH15" s="148"/>
    </row>
    <row r="16" spans="1:60" outlineLevel="1" x14ac:dyDescent="0.2">
      <c r="A16" s="169">
        <v>4</v>
      </c>
      <c r="B16" s="170" t="s">
        <v>213</v>
      </c>
      <c r="C16" s="185" t="s">
        <v>214</v>
      </c>
      <c r="D16" s="171" t="s">
        <v>193</v>
      </c>
      <c r="E16" s="172">
        <v>240.74879999999999</v>
      </c>
      <c r="F16" s="173"/>
      <c r="G16" s="174">
        <f>ROUND(E16*F16,2)</f>
        <v>0</v>
      </c>
      <c r="H16" s="173"/>
      <c r="I16" s="174">
        <f>ROUND(E16*H16,2)</f>
        <v>0</v>
      </c>
      <c r="J16" s="173"/>
      <c r="K16" s="174">
        <f>ROUND(E16*J16,2)</f>
        <v>0</v>
      </c>
      <c r="L16" s="174">
        <v>21</v>
      </c>
      <c r="M16" s="174">
        <f>G16*(1+L16/100)</f>
        <v>0</v>
      </c>
      <c r="N16" s="172">
        <v>0</v>
      </c>
      <c r="O16" s="172">
        <f>ROUND(E16*N16,2)</f>
        <v>0</v>
      </c>
      <c r="P16" s="172">
        <v>0</v>
      </c>
      <c r="Q16" s="172">
        <f>ROUND(E16*P16,2)</f>
        <v>0</v>
      </c>
      <c r="R16" s="174" t="s">
        <v>194</v>
      </c>
      <c r="S16" s="174" t="s">
        <v>195</v>
      </c>
      <c r="T16" s="175" t="s">
        <v>196</v>
      </c>
      <c r="U16" s="158">
        <v>9.4E-2</v>
      </c>
      <c r="V16" s="158">
        <f>ROUND(E16*U16,2)</f>
        <v>22.63</v>
      </c>
      <c r="W16" s="158"/>
      <c r="X16" s="158" t="s">
        <v>197</v>
      </c>
      <c r="Y16" s="158" t="s">
        <v>198</v>
      </c>
      <c r="Z16" s="148"/>
      <c r="AA16" s="148"/>
      <c r="AB16" s="148"/>
      <c r="AC16" s="148"/>
      <c r="AD16" s="148"/>
      <c r="AE16" s="148"/>
      <c r="AF16" s="148"/>
      <c r="AG16" s="148" t="s">
        <v>199</v>
      </c>
      <c r="AH16" s="148"/>
      <c r="AI16" s="148"/>
      <c r="AJ16" s="148"/>
      <c r="AK16" s="148"/>
      <c r="AL16" s="148"/>
      <c r="AM16" s="148"/>
      <c r="AN16" s="148"/>
      <c r="AO16" s="148"/>
      <c r="AP16" s="148"/>
      <c r="AQ16" s="148"/>
      <c r="AR16" s="148"/>
      <c r="AS16" s="148"/>
      <c r="AT16" s="148"/>
      <c r="AU16" s="148"/>
      <c r="AV16" s="148"/>
      <c r="AW16" s="148"/>
      <c r="AX16" s="148"/>
      <c r="AY16" s="148"/>
      <c r="AZ16" s="148"/>
      <c r="BA16" s="148"/>
      <c r="BB16" s="148"/>
      <c r="BC16" s="148"/>
      <c r="BD16" s="148"/>
      <c r="BE16" s="148"/>
      <c r="BF16" s="148"/>
      <c r="BG16" s="148"/>
      <c r="BH16" s="148"/>
    </row>
    <row r="17" spans="1:60" outlineLevel="2" x14ac:dyDescent="0.2">
      <c r="A17" s="155"/>
      <c r="B17" s="156"/>
      <c r="C17" s="247" t="s">
        <v>215</v>
      </c>
      <c r="D17" s="248"/>
      <c r="E17" s="248"/>
      <c r="F17" s="248"/>
      <c r="G17" s="248"/>
      <c r="H17" s="158"/>
      <c r="I17" s="158"/>
      <c r="J17" s="158"/>
      <c r="K17" s="158"/>
      <c r="L17" s="158"/>
      <c r="M17" s="158"/>
      <c r="N17" s="157"/>
      <c r="O17" s="157"/>
      <c r="P17" s="157"/>
      <c r="Q17" s="157"/>
      <c r="R17" s="158"/>
      <c r="S17" s="158"/>
      <c r="T17" s="158"/>
      <c r="U17" s="158"/>
      <c r="V17" s="158"/>
      <c r="W17" s="158"/>
      <c r="X17" s="158"/>
      <c r="Y17" s="158"/>
      <c r="Z17" s="148"/>
      <c r="AA17" s="148"/>
      <c r="AB17" s="148"/>
      <c r="AC17" s="148"/>
      <c r="AD17" s="148"/>
      <c r="AE17" s="148"/>
      <c r="AF17" s="148"/>
      <c r="AG17" s="148" t="s">
        <v>201</v>
      </c>
      <c r="AH17" s="148"/>
      <c r="AI17" s="148"/>
      <c r="AJ17" s="148"/>
      <c r="AK17" s="148"/>
      <c r="AL17" s="148"/>
      <c r="AM17" s="148"/>
      <c r="AN17" s="148"/>
      <c r="AO17" s="148"/>
      <c r="AP17" s="148"/>
      <c r="AQ17" s="148"/>
      <c r="AR17" s="148"/>
      <c r="AS17" s="148"/>
      <c r="AT17" s="148"/>
      <c r="AU17" s="148"/>
      <c r="AV17" s="148"/>
      <c r="AW17" s="148"/>
      <c r="AX17" s="148"/>
      <c r="AY17" s="148"/>
      <c r="AZ17" s="148"/>
      <c r="BA17" s="148"/>
      <c r="BB17" s="148"/>
      <c r="BC17" s="148"/>
      <c r="BD17" s="148"/>
      <c r="BE17" s="148"/>
      <c r="BF17" s="148"/>
      <c r="BG17" s="148"/>
      <c r="BH17" s="148"/>
    </row>
    <row r="18" spans="1:60" outlineLevel="2" x14ac:dyDescent="0.2">
      <c r="A18" s="155"/>
      <c r="B18" s="156"/>
      <c r="C18" s="186" t="s">
        <v>202</v>
      </c>
      <c r="D18" s="159"/>
      <c r="E18" s="160">
        <v>240.74879999999999</v>
      </c>
      <c r="F18" s="158"/>
      <c r="G18" s="158"/>
      <c r="H18" s="158"/>
      <c r="I18" s="158"/>
      <c r="J18" s="158"/>
      <c r="K18" s="158"/>
      <c r="L18" s="158"/>
      <c r="M18" s="158"/>
      <c r="N18" s="157"/>
      <c r="O18" s="157"/>
      <c r="P18" s="157"/>
      <c r="Q18" s="157"/>
      <c r="R18" s="158"/>
      <c r="S18" s="158"/>
      <c r="T18" s="158"/>
      <c r="U18" s="158"/>
      <c r="V18" s="158"/>
      <c r="W18" s="158"/>
      <c r="X18" s="158"/>
      <c r="Y18" s="158"/>
      <c r="Z18" s="148"/>
      <c r="AA18" s="148"/>
      <c r="AB18" s="148"/>
      <c r="AC18" s="148"/>
      <c r="AD18" s="148"/>
      <c r="AE18" s="148"/>
      <c r="AF18" s="148"/>
      <c r="AG18" s="148" t="s">
        <v>203</v>
      </c>
      <c r="AH18" s="148">
        <v>0</v>
      </c>
      <c r="AI18" s="148"/>
      <c r="AJ18" s="148"/>
      <c r="AK18" s="148"/>
      <c r="AL18" s="148"/>
      <c r="AM18" s="148"/>
      <c r="AN18" s="148"/>
      <c r="AO18" s="148"/>
      <c r="AP18" s="148"/>
      <c r="AQ18" s="148"/>
      <c r="AR18" s="148"/>
      <c r="AS18" s="148"/>
      <c r="AT18" s="148"/>
      <c r="AU18" s="148"/>
      <c r="AV18" s="148"/>
      <c r="AW18" s="148"/>
      <c r="AX18" s="148"/>
      <c r="AY18" s="148"/>
      <c r="AZ18" s="148"/>
      <c r="BA18" s="148"/>
      <c r="BB18" s="148"/>
      <c r="BC18" s="148"/>
      <c r="BD18" s="148"/>
      <c r="BE18" s="148"/>
      <c r="BF18" s="148"/>
      <c r="BG18" s="148"/>
      <c r="BH18" s="148"/>
    </row>
    <row r="19" spans="1:60" ht="22.5" outlineLevel="1" x14ac:dyDescent="0.2">
      <c r="A19" s="169">
        <v>5</v>
      </c>
      <c r="B19" s="170" t="s">
        <v>216</v>
      </c>
      <c r="C19" s="185" t="s">
        <v>217</v>
      </c>
      <c r="D19" s="171" t="s">
        <v>193</v>
      </c>
      <c r="E19" s="172">
        <v>201.14879999999999</v>
      </c>
      <c r="F19" s="173"/>
      <c r="G19" s="174">
        <f>ROUND(E19*F19,2)</f>
        <v>0</v>
      </c>
      <c r="H19" s="173"/>
      <c r="I19" s="174">
        <f>ROUND(E19*H19,2)</f>
        <v>0</v>
      </c>
      <c r="J19" s="173"/>
      <c r="K19" s="174">
        <f>ROUND(E19*J19,2)</f>
        <v>0</v>
      </c>
      <c r="L19" s="174">
        <v>21</v>
      </c>
      <c r="M19" s="174">
        <f>G19*(1+L19/100)</f>
        <v>0</v>
      </c>
      <c r="N19" s="172">
        <v>0</v>
      </c>
      <c r="O19" s="172">
        <f>ROUND(E19*N19,2)</f>
        <v>0</v>
      </c>
      <c r="P19" s="172">
        <v>0</v>
      </c>
      <c r="Q19" s="172">
        <f>ROUND(E19*P19,2)</f>
        <v>0</v>
      </c>
      <c r="R19" s="174" t="s">
        <v>194</v>
      </c>
      <c r="S19" s="174" t="s">
        <v>195</v>
      </c>
      <c r="T19" s="175" t="s">
        <v>196</v>
      </c>
      <c r="U19" s="158">
        <v>1.2E-2</v>
      </c>
      <c r="V19" s="158">
        <f>ROUND(E19*U19,2)</f>
        <v>2.41</v>
      </c>
      <c r="W19" s="158"/>
      <c r="X19" s="158" t="s">
        <v>197</v>
      </c>
      <c r="Y19" s="158" t="s">
        <v>198</v>
      </c>
      <c r="Z19" s="148"/>
      <c r="AA19" s="148"/>
      <c r="AB19" s="148"/>
      <c r="AC19" s="148"/>
      <c r="AD19" s="148"/>
      <c r="AE19" s="148"/>
      <c r="AF19" s="148"/>
      <c r="AG19" s="148" t="s">
        <v>199</v>
      </c>
      <c r="AH19" s="148"/>
      <c r="AI19" s="148"/>
      <c r="AJ19" s="148"/>
      <c r="AK19" s="148"/>
      <c r="AL19" s="148"/>
      <c r="AM19" s="148"/>
      <c r="AN19" s="148"/>
      <c r="AO19" s="148"/>
      <c r="AP19" s="148"/>
      <c r="AQ19" s="148"/>
      <c r="AR19" s="148"/>
      <c r="AS19" s="148"/>
      <c r="AT19" s="148"/>
      <c r="AU19" s="148"/>
      <c r="AV19" s="148"/>
      <c r="AW19" s="148"/>
      <c r="AX19" s="148"/>
      <c r="AY19" s="148"/>
      <c r="AZ19" s="148"/>
      <c r="BA19" s="148"/>
      <c r="BB19" s="148"/>
      <c r="BC19" s="148"/>
      <c r="BD19" s="148"/>
      <c r="BE19" s="148"/>
      <c r="BF19" s="148"/>
      <c r="BG19" s="148"/>
      <c r="BH19" s="148"/>
    </row>
    <row r="20" spans="1:60" outlineLevel="2" x14ac:dyDescent="0.2">
      <c r="A20" s="155"/>
      <c r="B20" s="156"/>
      <c r="C20" s="247" t="s">
        <v>215</v>
      </c>
      <c r="D20" s="248"/>
      <c r="E20" s="248"/>
      <c r="F20" s="248"/>
      <c r="G20" s="248"/>
      <c r="H20" s="158"/>
      <c r="I20" s="158"/>
      <c r="J20" s="158"/>
      <c r="K20" s="158"/>
      <c r="L20" s="158"/>
      <c r="M20" s="158"/>
      <c r="N20" s="157"/>
      <c r="O20" s="157"/>
      <c r="P20" s="157"/>
      <c r="Q20" s="157"/>
      <c r="R20" s="158"/>
      <c r="S20" s="158"/>
      <c r="T20" s="158"/>
      <c r="U20" s="158"/>
      <c r="V20" s="158"/>
      <c r="W20" s="158"/>
      <c r="X20" s="158"/>
      <c r="Y20" s="158"/>
      <c r="Z20" s="148"/>
      <c r="AA20" s="148"/>
      <c r="AB20" s="148"/>
      <c r="AC20" s="148"/>
      <c r="AD20" s="148"/>
      <c r="AE20" s="148"/>
      <c r="AF20" s="148"/>
      <c r="AG20" s="148" t="s">
        <v>201</v>
      </c>
      <c r="AH20" s="148"/>
      <c r="AI20" s="148"/>
      <c r="AJ20" s="148"/>
      <c r="AK20" s="148"/>
      <c r="AL20" s="148"/>
      <c r="AM20" s="148"/>
      <c r="AN20" s="148"/>
      <c r="AO20" s="148"/>
      <c r="AP20" s="148"/>
      <c r="AQ20" s="148"/>
      <c r="AR20" s="148"/>
      <c r="AS20" s="148"/>
      <c r="AT20" s="148"/>
      <c r="AU20" s="148"/>
      <c r="AV20" s="148"/>
      <c r="AW20" s="148"/>
      <c r="AX20" s="148"/>
      <c r="AY20" s="148"/>
      <c r="AZ20" s="148"/>
      <c r="BA20" s="148"/>
      <c r="BB20" s="148"/>
      <c r="BC20" s="148"/>
      <c r="BD20" s="148"/>
      <c r="BE20" s="148"/>
      <c r="BF20" s="148"/>
      <c r="BG20" s="148"/>
      <c r="BH20" s="148"/>
    </row>
    <row r="21" spans="1:60" outlineLevel="2" x14ac:dyDescent="0.2">
      <c r="A21" s="155"/>
      <c r="B21" s="156"/>
      <c r="C21" s="186" t="s">
        <v>218</v>
      </c>
      <c r="D21" s="159"/>
      <c r="E21" s="160">
        <v>201.14879999999999</v>
      </c>
      <c r="F21" s="158"/>
      <c r="G21" s="158"/>
      <c r="H21" s="158"/>
      <c r="I21" s="158"/>
      <c r="J21" s="158"/>
      <c r="K21" s="158"/>
      <c r="L21" s="158"/>
      <c r="M21" s="158"/>
      <c r="N21" s="157"/>
      <c r="O21" s="157"/>
      <c r="P21" s="157"/>
      <c r="Q21" s="157"/>
      <c r="R21" s="158"/>
      <c r="S21" s="158"/>
      <c r="T21" s="158"/>
      <c r="U21" s="158"/>
      <c r="V21" s="158"/>
      <c r="W21" s="158"/>
      <c r="X21" s="158"/>
      <c r="Y21" s="158"/>
      <c r="Z21" s="148"/>
      <c r="AA21" s="148"/>
      <c r="AB21" s="148"/>
      <c r="AC21" s="148"/>
      <c r="AD21" s="148"/>
      <c r="AE21" s="148"/>
      <c r="AF21" s="148"/>
      <c r="AG21" s="148" t="s">
        <v>203</v>
      </c>
      <c r="AH21" s="148">
        <v>0</v>
      </c>
      <c r="AI21" s="148"/>
      <c r="AJ21" s="148"/>
      <c r="AK21" s="148"/>
      <c r="AL21" s="148"/>
      <c r="AM21" s="148"/>
      <c r="AN21" s="148"/>
      <c r="AO21" s="148"/>
      <c r="AP21" s="148"/>
      <c r="AQ21" s="148"/>
      <c r="AR21" s="148"/>
      <c r="AS21" s="148"/>
      <c r="AT21" s="148"/>
      <c r="AU21" s="148"/>
      <c r="AV21" s="148"/>
      <c r="AW21" s="148"/>
      <c r="AX21" s="148"/>
      <c r="AY21" s="148"/>
      <c r="AZ21" s="148"/>
      <c r="BA21" s="148"/>
      <c r="BB21" s="148"/>
      <c r="BC21" s="148"/>
      <c r="BD21" s="148"/>
      <c r="BE21" s="148"/>
      <c r="BF21" s="148"/>
      <c r="BG21" s="148"/>
      <c r="BH21" s="148"/>
    </row>
    <row r="22" spans="1:60" ht="22.5" outlineLevel="1" x14ac:dyDescent="0.2">
      <c r="A22" s="169">
        <v>6</v>
      </c>
      <c r="B22" s="170" t="s">
        <v>219</v>
      </c>
      <c r="C22" s="185" t="s">
        <v>220</v>
      </c>
      <c r="D22" s="171" t="s">
        <v>193</v>
      </c>
      <c r="E22" s="172">
        <v>261.74880000000002</v>
      </c>
      <c r="F22" s="173"/>
      <c r="G22" s="174">
        <f>ROUND(E22*F22,2)</f>
        <v>0</v>
      </c>
      <c r="H22" s="173"/>
      <c r="I22" s="174">
        <f>ROUND(E22*H22,2)</f>
        <v>0</v>
      </c>
      <c r="J22" s="173"/>
      <c r="K22" s="174">
        <f>ROUND(E22*J22,2)</f>
        <v>0</v>
      </c>
      <c r="L22" s="174">
        <v>21</v>
      </c>
      <c r="M22" s="174">
        <f>G22*(1+L22/100)</f>
        <v>0</v>
      </c>
      <c r="N22" s="172">
        <v>0</v>
      </c>
      <c r="O22" s="172">
        <f>ROUND(E22*N22,2)</f>
        <v>0</v>
      </c>
      <c r="P22" s="172">
        <v>0</v>
      </c>
      <c r="Q22" s="172">
        <f>ROUND(E22*P22,2)</f>
        <v>0</v>
      </c>
      <c r="R22" s="174" t="s">
        <v>194</v>
      </c>
      <c r="S22" s="174" t="s">
        <v>195</v>
      </c>
      <c r="T22" s="175" t="s">
        <v>196</v>
      </c>
      <c r="U22" s="158">
        <v>0.89</v>
      </c>
      <c r="V22" s="158">
        <f>ROUND(E22*U22,2)</f>
        <v>232.96</v>
      </c>
      <c r="W22" s="158"/>
      <c r="X22" s="158" t="s">
        <v>197</v>
      </c>
      <c r="Y22" s="158" t="s">
        <v>198</v>
      </c>
      <c r="Z22" s="148"/>
      <c r="AA22" s="148"/>
      <c r="AB22" s="148"/>
      <c r="AC22" s="148"/>
      <c r="AD22" s="148"/>
      <c r="AE22" s="148"/>
      <c r="AF22" s="148"/>
      <c r="AG22" s="148" t="s">
        <v>199</v>
      </c>
      <c r="AH22" s="148"/>
      <c r="AI22" s="148"/>
      <c r="AJ22" s="148"/>
      <c r="AK22" s="148"/>
      <c r="AL22" s="148"/>
      <c r="AM22" s="148"/>
      <c r="AN22" s="148"/>
      <c r="AO22" s="148"/>
      <c r="AP22" s="148"/>
      <c r="AQ22" s="148"/>
      <c r="AR22" s="148"/>
      <c r="AS22" s="148"/>
      <c r="AT22" s="148"/>
      <c r="AU22" s="148"/>
      <c r="AV22" s="148"/>
      <c r="AW22" s="148"/>
      <c r="AX22" s="148"/>
      <c r="AY22" s="148"/>
      <c r="AZ22" s="148"/>
      <c r="BA22" s="148"/>
      <c r="BB22" s="148"/>
      <c r="BC22" s="148"/>
      <c r="BD22" s="148"/>
      <c r="BE22" s="148"/>
      <c r="BF22" s="148"/>
      <c r="BG22" s="148"/>
      <c r="BH22" s="148"/>
    </row>
    <row r="23" spans="1:60" outlineLevel="2" x14ac:dyDescent="0.2">
      <c r="A23" s="155"/>
      <c r="B23" s="156"/>
      <c r="C23" s="186" t="s">
        <v>221</v>
      </c>
      <c r="D23" s="159"/>
      <c r="E23" s="160">
        <v>261.74880000000002</v>
      </c>
      <c r="F23" s="158"/>
      <c r="G23" s="158"/>
      <c r="H23" s="158"/>
      <c r="I23" s="158"/>
      <c r="J23" s="158"/>
      <c r="K23" s="158"/>
      <c r="L23" s="158"/>
      <c r="M23" s="158"/>
      <c r="N23" s="157"/>
      <c r="O23" s="157"/>
      <c r="P23" s="157"/>
      <c r="Q23" s="157"/>
      <c r="R23" s="158"/>
      <c r="S23" s="158"/>
      <c r="T23" s="158"/>
      <c r="U23" s="158"/>
      <c r="V23" s="158"/>
      <c r="W23" s="158"/>
      <c r="X23" s="158"/>
      <c r="Y23" s="158"/>
      <c r="Z23" s="148"/>
      <c r="AA23" s="148"/>
      <c r="AB23" s="148"/>
      <c r="AC23" s="148"/>
      <c r="AD23" s="148"/>
      <c r="AE23" s="148"/>
      <c r="AF23" s="148"/>
      <c r="AG23" s="148" t="s">
        <v>203</v>
      </c>
      <c r="AH23" s="148">
        <v>0</v>
      </c>
      <c r="AI23" s="148"/>
      <c r="AJ23" s="148"/>
      <c r="AK23" s="148"/>
      <c r="AL23" s="148"/>
      <c r="AM23" s="148"/>
      <c r="AN23" s="148"/>
      <c r="AO23" s="148"/>
      <c r="AP23" s="148"/>
      <c r="AQ23" s="148"/>
      <c r="AR23" s="148"/>
      <c r="AS23" s="148"/>
      <c r="AT23" s="148"/>
      <c r="AU23" s="148"/>
      <c r="AV23" s="148"/>
      <c r="AW23" s="148"/>
      <c r="AX23" s="148"/>
      <c r="AY23" s="148"/>
      <c r="AZ23" s="148"/>
      <c r="BA23" s="148"/>
      <c r="BB23" s="148"/>
      <c r="BC23" s="148"/>
      <c r="BD23" s="148"/>
      <c r="BE23" s="148"/>
      <c r="BF23" s="148"/>
      <c r="BG23" s="148"/>
      <c r="BH23" s="148"/>
    </row>
    <row r="24" spans="1:60" outlineLevel="1" x14ac:dyDescent="0.2">
      <c r="A24" s="169">
        <v>7</v>
      </c>
      <c r="B24" s="170" t="s">
        <v>222</v>
      </c>
      <c r="C24" s="185" t="s">
        <v>223</v>
      </c>
      <c r="D24" s="171" t="s">
        <v>193</v>
      </c>
      <c r="E24" s="172">
        <v>24</v>
      </c>
      <c r="F24" s="173"/>
      <c r="G24" s="174">
        <f>ROUND(E24*F24,2)</f>
        <v>0</v>
      </c>
      <c r="H24" s="173"/>
      <c r="I24" s="174">
        <f>ROUND(E24*H24,2)</f>
        <v>0</v>
      </c>
      <c r="J24" s="173"/>
      <c r="K24" s="174">
        <f>ROUND(E24*J24,2)</f>
        <v>0</v>
      </c>
      <c r="L24" s="174">
        <v>21</v>
      </c>
      <c r="M24" s="174">
        <f>G24*(1+L24/100)</f>
        <v>0</v>
      </c>
      <c r="N24" s="172">
        <v>0</v>
      </c>
      <c r="O24" s="172">
        <f>ROUND(E24*N24,2)</f>
        <v>0</v>
      </c>
      <c r="P24" s="172">
        <v>0</v>
      </c>
      <c r="Q24" s="172">
        <f>ROUND(E24*P24,2)</f>
        <v>0</v>
      </c>
      <c r="R24" s="174" t="s">
        <v>224</v>
      </c>
      <c r="S24" s="174" t="s">
        <v>195</v>
      </c>
      <c r="T24" s="175" t="s">
        <v>207</v>
      </c>
      <c r="U24" s="158">
        <v>1.6950000000000001</v>
      </c>
      <c r="V24" s="158">
        <f>ROUND(E24*U24,2)</f>
        <v>40.68</v>
      </c>
      <c r="W24" s="158"/>
      <c r="X24" s="158" t="s">
        <v>197</v>
      </c>
      <c r="Y24" s="158" t="s">
        <v>198</v>
      </c>
      <c r="Z24" s="148"/>
      <c r="AA24" s="148"/>
      <c r="AB24" s="148"/>
      <c r="AC24" s="148"/>
      <c r="AD24" s="148"/>
      <c r="AE24" s="148"/>
      <c r="AF24" s="148"/>
      <c r="AG24" s="148" t="s">
        <v>208</v>
      </c>
      <c r="AH24" s="148"/>
      <c r="AI24" s="148"/>
      <c r="AJ24" s="148"/>
      <c r="AK24" s="148"/>
      <c r="AL24" s="148"/>
      <c r="AM24" s="148"/>
      <c r="AN24" s="148"/>
      <c r="AO24" s="148"/>
      <c r="AP24" s="148"/>
      <c r="AQ24" s="148"/>
      <c r="AR24" s="148"/>
      <c r="AS24" s="148"/>
      <c r="AT24" s="148"/>
      <c r="AU24" s="148"/>
      <c r="AV24" s="148"/>
      <c r="AW24" s="148"/>
      <c r="AX24" s="148"/>
      <c r="AY24" s="148"/>
      <c r="AZ24" s="148"/>
      <c r="BA24" s="148"/>
      <c r="BB24" s="148"/>
      <c r="BC24" s="148"/>
      <c r="BD24" s="148"/>
      <c r="BE24" s="148"/>
      <c r="BF24" s="148"/>
      <c r="BG24" s="148"/>
      <c r="BH24" s="148"/>
    </row>
    <row r="25" spans="1:60" outlineLevel="2" x14ac:dyDescent="0.2">
      <c r="A25" s="155"/>
      <c r="B25" s="156"/>
      <c r="C25" s="247" t="s">
        <v>225</v>
      </c>
      <c r="D25" s="248"/>
      <c r="E25" s="248"/>
      <c r="F25" s="248"/>
      <c r="G25" s="248"/>
      <c r="H25" s="158"/>
      <c r="I25" s="158"/>
      <c r="J25" s="158"/>
      <c r="K25" s="158"/>
      <c r="L25" s="158"/>
      <c r="M25" s="158"/>
      <c r="N25" s="157"/>
      <c r="O25" s="157"/>
      <c r="P25" s="157"/>
      <c r="Q25" s="157"/>
      <c r="R25" s="158"/>
      <c r="S25" s="158"/>
      <c r="T25" s="158"/>
      <c r="U25" s="158"/>
      <c r="V25" s="158"/>
      <c r="W25" s="158"/>
      <c r="X25" s="158"/>
      <c r="Y25" s="158"/>
      <c r="Z25" s="148"/>
      <c r="AA25" s="148"/>
      <c r="AB25" s="148"/>
      <c r="AC25" s="148"/>
      <c r="AD25" s="148"/>
      <c r="AE25" s="148"/>
      <c r="AF25" s="148"/>
      <c r="AG25" s="148" t="s">
        <v>201</v>
      </c>
      <c r="AH25" s="148"/>
      <c r="AI25" s="148"/>
      <c r="AJ25" s="148"/>
      <c r="AK25" s="148"/>
      <c r="AL25" s="148"/>
      <c r="AM25" s="148"/>
      <c r="AN25" s="148"/>
      <c r="AO25" s="148"/>
      <c r="AP25" s="148"/>
      <c r="AQ25" s="148"/>
      <c r="AR25" s="148"/>
      <c r="AS25" s="148"/>
      <c r="AT25" s="148"/>
      <c r="AU25" s="148"/>
      <c r="AV25" s="148"/>
      <c r="AW25" s="148"/>
      <c r="AX25" s="148"/>
      <c r="AY25" s="148"/>
      <c r="AZ25" s="148"/>
      <c r="BA25" s="148"/>
      <c r="BB25" s="148"/>
      <c r="BC25" s="148"/>
      <c r="BD25" s="148"/>
      <c r="BE25" s="148"/>
      <c r="BF25" s="148"/>
      <c r="BG25" s="148"/>
      <c r="BH25" s="148"/>
    </row>
    <row r="26" spans="1:60" outlineLevel="1" x14ac:dyDescent="0.2">
      <c r="A26" s="177">
        <v>8</v>
      </c>
      <c r="B26" s="178" t="s">
        <v>226</v>
      </c>
      <c r="C26" s="187" t="s">
        <v>227</v>
      </c>
      <c r="D26" s="179" t="s">
        <v>206</v>
      </c>
      <c r="E26" s="180">
        <v>75</v>
      </c>
      <c r="F26" s="181"/>
      <c r="G26" s="182">
        <f>ROUND(E26*F26,2)</f>
        <v>0</v>
      </c>
      <c r="H26" s="181"/>
      <c r="I26" s="182">
        <f>ROUND(E26*H26,2)</f>
        <v>0</v>
      </c>
      <c r="J26" s="181"/>
      <c r="K26" s="182">
        <f>ROUND(E26*J26,2)</f>
        <v>0</v>
      </c>
      <c r="L26" s="182">
        <v>21</v>
      </c>
      <c r="M26" s="182">
        <f>G26*(1+L26/100)</f>
        <v>0</v>
      </c>
      <c r="N26" s="180">
        <v>0</v>
      </c>
      <c r="O26" s="180">
        <f>ROUND(E26*N26,2)</f>
        <v>0</v>
      </c>
      <c r="P26" s="180">
        <v>0</v>
      </c>
      <c r="Q26" s="180">
        <f>ROUND(E26*P26,2)</f>
        <v>0</v>
      </c>
      <c r="R26" s="182"/>
      <c r="S26" s="182" t="s">
        <v>228</v>
      </c>
      <c r="T26" s="183" t="s">
        <v>207</v>
      </c>
      <c r="U26" s="158">
        <v>0</v>
      </c>
      <c r="V26" s="158">
        <f>ROUND(E26*U26,2)</f>
        <v>0</v>
      </c>
      <c r="W26" s="158"/>
      <c r="X26" s="158" t="s">
        <v>197</v>
      </c>
      <c r="Y26" s="158" t="s">
        <v>198</v>
      </c>
      <c r="Z26" s="148"/>
      <c r="AA26" s="148"/>
      <c r="AB26" s="148"/>
      <c r="AC26" s="148"/>
      <c r="AD26" s="148"/>
      <c r="AE26" s="148"/>
      <c r="AF26" s="148"/>
      <c r="AG26" s="148" t="s">
        <v>208</v>
      </c>
      <c r="AH26" s="148"/>
      <c r="AI26" s="148"/>
      <c r="AJ26" s="148"/>
      <c r="AK26" s="148"/>
      <c r="AL26" s="148"/>
      <c r="AM26" s="148"/>
      <c r="AN26" s="148"/>
      <c r="AO26" s="148"/>
      <c r="AP26" s="148"/>
      <c r="AQ26" s="148"/>
      <c r="AR26" s="148"/>
      <c r="AS26" s="148"/>
      <c r="AT26" s="148"/>
      <c r="AU26" s="148"/>
      <c r="AV26" s="148"/>
      <c r="AW26" s="148"/>
      <c r="AX26" s="148"/>
      <c r="AY26" s="148"/>
      <c r="AZ26" s="148"/>
      <c r="BA26" s="148"/>
      <c r="BB26" s="148"/>
      <c r="BC26" s="148"/>
      <c r="BD26" s="148"/>
      <c r="BE26" s="148"/>
      <c r="BF26" s="148"/>
      <c r="BG26" s="148"/>
      <c r="BH26" s="148"/>
    </row>
    <row r="27" spans="1:60" ht="22.5" outlineLevel="1" x14ac:dyDescent="0.2">
      <c r="A27" s="169">
        <v>9</v>
      </c>
      <c r="B27" s="170" t="s">
        <v>229</v>
      </c>
      <c r="C27" s="185" t="s">
        <v>230</v>
      </c>
      <c r="D27" s="171" t="s">
        <v>193</v>
      </c>
      <c r="E27" s="172">
        <v>160.4992</v>
      </c>
      <c r="F27" s="173"/>
      <c r="G27" s="174">
        <f>ROUND(E27*F27,2)</f>
        <v>0</v>
      </c>
      <c r="H27" s="173"/>
      <c r="I27" s="174">
        <f>ROUND(E27*H27,2)</f>
        <v>0</v>
      </c>
      <c r="J27" s="173"/>
      <c r="K27" s="174">
        <f>ROUND(E27*J27,2)</f>
        <v>0</v>
      </c>
      <c r="L27" s="174">
        <v>21</v>
      </c>
      <c r="M27" s="174">
        <f>G27*(1+L27/100)</f>
        <v>0</v>
      </c>
      <c r="N27" s="172">
        <v>0</v>
      </c>
      <c r="O27" s="172">
        <f>ROUND(E27*N27,2)</f>
        <v>0</v>
      </c>
      <c r="P27" s="172">
        <v>0</v>
      </c>
      <c r="Q27" s="172">
        <f>ROUND(E27*P27,2)</f>
        <v>0</v>
      </c>
      <c r="R27" s="174"/>
      <c r="S27" s="174" t="s">
        <v>228</v>
      </c>
      <c r="T27" s="175" t="s">
        <v>207</v>
      </c>
      <c r="U27" s="158">
        <v>0</v>
      </c>
      <c r="V27" s="158">
        <f>ROUND(E27*U27,2)</f>
        <v>0</v>
      </c>
      <c r="W27" s="158"/>
      <c r="X27" s="158" t="s">
        <v>197</v>
      </c>
      <c r="Y27" s="158" t="s">
        <v>198</v>
      </c>
      <c r="Z27" s="148"/>
      <c r="AA27" s="148"/>
      <c r="AB27" s="148"/>
      <c r="AC27" s="148"/>
      <c r="AD27" s="148"/>
      <c r="AE27" s="148"/>
      <c r="AF27" s="148"/>
      <c r="AG27" s="148" t="s">
        <v>208</v>
      </c>
      <c r="AH27" s="148"/>
      <c r="AI27" s="148"/>
      <c r="AJ27" s="148"/>
      <c r="AK27" s="148"/>
      <c r="AL27" s="148"/>
      <c r="AM27" s="148"/>
      <c r="AN27" s="148"/>
      <c r="AO27" s="148"/>
      <c r="AP27" s="148"/>
      <c r="AQ27" s="148"/>
      <c r="AR27" s="148"/>
      <c r="AS27" s="148"/>
      <c r="AT27" s="148"/>
      <c r="AU27" s="148"/>
      <c r="AV27" s="148"/>
      <c r="AW27" s="148"/>
      <c r="AX27" s="148"/>
      <c r="AY27" s="148"/>
      <c r="AZ27" s="148"/>
      <c r="BA27" s="148"/>
      <c r="BB27" s="148"/>
      <c r="BC27" s="148"/>
      <c r="BD27" s="148"/>
      <c r="BE27" s="148"/>
      <c r="BF27" s="148"/>
      <c r="BG27" s="148"/>
      <c r="BH27" s="148"/>
    </row>
    <row r="28" spans="1:60" outlineLevel="2" x14ac:dyDescent="0.2">
      <c r="A28" s="155"/>
      <c r="B28" s="156"/>
      <c r="C28" s="186" t="s">
        <v>231</v>
      </c>
      <c r="D28" s="159"/>
      <c r="E28" s="160">
        <v>160.4992</v>
      </c>
      <c r="F28" s="158"/>
      <c r="G28" s="158"/>
      <c r="H28" s="158"/>
      <c r="I28" s="158"/>
      <c r="J28" s="158"/>
      <c r="K28" s="158"/>
      <c r="L28" s="158"/>
      <c r="M28" s="158"/>
      <c r="N28" s="157"/>
      <c r="O28" s="157"/>
      <c r="P28" s="157"/>
      <c r="Q28" s="157"/>
      <c r="R28" s="158"/>
      <c r="S28" s="158"/>
      <c r="T28" s="158"/>
      <c r="U28" s="158"/>
      <c r="V28" s="158"/>
      <c r="W28" s="158"/>
      <c r="X28" s="158"/>
      <c r="Y28" s="158"/>
      <c r="Z28" s="148"/>
      <c r="AA28" s="148"/>
      <c r="AB28" s="148"/>
      <c r="AC28" s="148"/>
      <c r="AD28" s="148"/>
      <c r="AE28" s="148"/>
      <c r="AF28" s="148"/>
      <c r="AG28" s="148" t="s">
        <v>203</v>
      </c>
      <c r="AH28" s="148">
        <v>0</v>
      </c>
      <c r="AI28" s="148"/>
      <c r="AJ28" s="148"/>
      <c r="AK28" s="148"/>
      <c r="AL28" s="148"/>
      <c r="AM28" s="148"/>
      <c r="AN28" s="148"/>
      <c r="AO28" s="148"/>
      <c r="AP28" s="148"/>
      <c r="AQ28" s="148"/>
      <c r="AR28" s="148"/>
      <c r="AS28" s="148"/>
      <c r="AT28" s="148"/>
      <c r="AU28" s="148"/>
      <c r="AV28" s="148"/>
      <c r="AW28" s="148"/>
      <c r="AX28" s="148"/>
      <c r="AY28" s="148"/>
      <c r="AZ28" s="148"/>
      <c r="BA28" s="148"/>
      <c r="BB28" s="148"/>
      <c r="BC28" s="148"/>
      <c r="BD28" s="148"/>
      <c r="BE28" s="148"/>
      <c r="BF28" s="148"/>
      <c r="BG28" s="148"/>
      <c r="BH28" s="148"/>
    </row>
    <row r="29" spans="1:60" outlineLevel="1" x14ac:dyDescent="0.2">
      <c r="A29" s="177">
        <v>10</v>
      </c>
      <c r="B29" s="178" t="s">
        <v>232</v>
      </c>
      <c r="C29" s="187" t="s">
        <v>233</v>
      </c>
      <c r="D29" s="179" t="s">
        <v>193</v>
      </c>
      <c r="E29" s="180">
        <v>40.125</v>
      </c>
      <c r="F29" s="181"/>
      <c r="G29" s="182">
        <f>ROUND(E29*F29,2)</f>
        <v>0</v>
      </c>
      <c r="H29" s="181"/>
      <c r="I29" s="182">
        <f>ROUND(E29*H29,2)</f>
        <v>0</v>
      </c>
      <c r="J29" s="181"/>
      <c r="K29" s="182">
        <f>ROUND(E29*J29,2)</f>
        <v>0</v>
      </c>
      <c r="L29" s="182">
        <v>21</v>
      </c>
      <c r="M29" s="182">
        <f>G29*(1+L29/100)</f>
        <v>0</v>
      </c>
      <c r="N29" s="180">
        <v>0</v>
      </c>
      <c r="O29" s="180">
        <f>ROUND(E29*N29,2)</f>
        <v>0</v>
      </c>
      <c r="P29" s="180">
        <v>0</v>
      </c>
      <c r="Q29" s="180">
        <f>ROUND(E29*P29,2)</f>
        <v>0</v>
      </c>
      <c r="R29" s="182"/>
      <c r="S29" s="182" t="s">
        <v>228</v>
      </c>
      <c r="T29" s="183" t="s">
        <v>207</v>
      </c>
      <c r="U29" s="158">
        <v>0</v>
      </c>
      <c r="V29" s="158">
        <f>ROUND(E29*U29,2)</f>
        <v>0</v>
      </c>
      <c r="W29" s="158"/>
      <c r="X29" s="158" t="s">
        <v>197</v>
      </c>
      <c r="Y29" s="158" t="s">
        <v>198</v>
      </c>
      <c r="Z29" s="148"/>
      <c r="AA29" s="148"/>
      <c r="AB29" s="148"/>
      <c r="AC29" s="148"/>
      <c r="AD29" s="148"/>
      <c r="AE29" s="148"/>
      <c r="AF29" s="148"/>
      <c r="AG29" s="148" t="s">
        <v>208</v>
      </c>
      <c r="AH29" s="148"/>
      <c r="AI29" s="148"/>
      <c r="AJ29" s="148"/>
      <c r="AK29" s="148"/>
      <c r="AL29" s="148"/>
      <c r="AM29" s="148"/>
      <c r="AN29" s="148"/>
      <c r="AO29" s="148"/>
      <c r="AP29" s="148"/>
      <c r="AQ29" s="148"/>
      <c r="AR29" s="148"/>
      <c r="AS29" s="148"/>
      <c r="AT29" s="148"/>
      <c r="AU29" s="148"/>
      <c r="AV29" s="148"/>
      <c r="AW29" s="148"/>
      <c r="AX29" s="148"/>
      <c r="AY29" s="148"/>
      <c r="AZ29" s="148"/>
      <c r="BA29" s="148"/>
      <c r="BB29" s="148"/>
      <c r="BC29" s="148"/>
      <c r="BD29" s="148"/>
      <c r="BE29" s="148"/>
      <c r="BF29" s="148"/>
      <c r="BG29" s="148"/>
      <c r="BH29" s="148"/>
    </row>
    <row r="30" spans="1:60" ht="22.5" outlineLevel="1" x14ac:dyDescent="0.2">
      <c r="A30" s="169">
        <v>11</v>
      </c>
      <c r="B30" s="170" t="s">
        <v>234</v>
      </c>
      <c r="C30" s="185" t="s">
        <v>235</v>
      </c>
      <c r="D30" s="171" t="s">
        <v>193</v>
      </c>
      <c r="E30" s="172">
        <v>160.4992</v>
      </c>
      <c r="F30" s="173"/>
      <c r="G30" s="174">
        <f>ROUND(E30*F30,2)</f>
        <v>0</v>
      </c>
      <c r="H30" s="173"/>
      <c r="I30" s="174">
        <f>ROUND(E30*H30,2)</f>
        <v>0</v>
      </c>
      <c r="J30" s="173"/>
      <c r="K30" s="174">
        <f>ROUND(E30*J30,2)</f>
        <v>0</v>
      </c>
      <c r="L30" s="174">
        <v>21</v>
      </c>
      <c r="M30" s="174">
        <f>G30*(1+L30/100)</f>
        <v>0</v>
      </c>
      <c r="N30" s="172">
        <v>0</v>
      </c>
      <c r="O30" s="172">
        <f>ROUND(E30*N30,2)</f>
        <v>0</v>
      </c>
      <c r="P30" s="172">
        <v>0</v>
      </c>
      <c r="Q30" s="172">
        <f>ROUND(E30*P30,2)</f>
        <v>0</v>
      </c>
      <c r="R30" s="174"/>
      <c r="S30" s="174" t="s">
        <v>228</v>
      </c>
      <c r="T30" s="175" t="s">
        <v>207</v>
      </c>
      <c r="U30" s="158">
        <v>0</v>
      </c>
      <c r="V30" s="158">
        <f>ROUND(E30*U30,2)</f>
        <v>0</v>
      </c>
      <c r="W30" s="158"/>
      <c r="X30" s="158" t="s">
        <v>197</v>
      </c>
      <c r="Y30" s="158" t="s">
        <v>198</v>
      </c>
      <c r="Z30" s="148"/>
      <c r="AA30" s="148"/>
      <c r="AB30" s="148"/>
      <c r="AC30" s="148"/>
      <c r="AD30" s="148"/>
      <c r="AE30" s="148"/>
      <c r="AF30" s="148"/>
      <c r="AG30" s="148" t="s">
        <v>208</v>
      </c>
      <c r="AH30" s="148"/>
      <c r="AI30" s="148"/>
      <c r="AJ30" s="148"/>
      <c r="AK30" s="148"/>
      <c r="AL30" s="148"/>
      <c r="AM30" s="148"/>
      <c r="AN30" s="148"/>
      <c r="AO30" s="148"/>
      <c r="AP30" s="148"/>
      <c r="AQ30" s="148"/>
      <c r="AR30" s="148"/>
      <c r="AS30" s="148"/>
      <c r="AT30" s="148"/>
      <c r="AU30" s="148"/>
      <c r="AV30" s="148"/>
      <c r="AW30" s="148"/>
      <c r="AX30" s="148"/>
      <c r="AY30" s="148"/>
      <c r="AZ30" s="148"/>
      <c r="BA30" s="148"/>
      <c r="BB30" s="148"/>
      <c r="BC30" s="148"/>
      <c r="BD30" s="148"/>
      <c r="BE30" s="148"/>
      <c r="BF30" s="148"/>
      <c r="BG30" s="148"/>
      <c r="BH30" s="148"/>
    </row>
    <row r="31" spans="1:60" outlineLevel="2" x14ac:dyDescent="0.2">
      <c r="A31" s="155"/>
      <c r="B31" s="156"/>
      <c r="C31" s="186" t="s">
        <v>231</v>
      </c>
      <c r="D31" s="159"/>
      <c r="E31" s="160">
        <v>160.4992</v>
      </c>
      <c r="F31" s="158"/>
      <c r="G31" s="158"/>
      <c r="H31" s="158"/>
      <c r="I31" s="158"/>
      <c r="J31" s="158"/>
      <c r="K31" s="158"/>
      <c r="L31" s="158"/>
      <c r="M31" s="158"/>
      <c r="N31" s="157"/>
      <c r="O31" s="157"/>
      <c r="P31" s="157"/>
      <c r="Q31" s="157"/>
      <c r="R31" s="158"/>
      <c r="S31" s="158"/>
      <c r="T31" s="158"/>
      <c r="U31" s="158"/>
      <c r="V31" s="158"/>
      <c r="W31" s="158"/>
      <c r="X31" s="158"/>
      <c r="Y31" s="158"/>
      <c r="Z31" s="148"/>
      <c r="AA31" s="148"/>
      <c r="AB31" s="148"/>
      <c r="AC31" s="148"/>
      <c r="AD31" s="148"/>
      <c r="AE31" s="148"/>
      <c r="AF31" s="148"/>
      <c r="AG31" s="148" t="s">
        <v>203</v>
      </c>
      <c r="AH31" s="148">
        <v>0</v>
      </c>
      <c r="AI31" s="148"/>
      <c r="AJ31" s="148"/>
      <c r="AK31" s="148"/>
      <c r="AL31" s="148"/>
      <c r="AM31" s="148"/>
      <c r="AN31" s="148"/>
      <c r="AO31" s="148"/>
      <c r="AP31" s="148"/>
      <c r="AQ31" s="148"/>
      <c r="AR31" s="148"/>
      <c r="AS31" s="148"/>
      <c r="AT31" s="148"/>
      <c r="AU31" s="148"/>
      <c r="AV31" s="148"/>
      <c r="AW31" s="148"/>
      <c r="AX31" s="148"/>
      <c r="AY31" s="148"/>
      <c r="AZ31" s="148"/>
      <c r="BA31" s="148"/>
      <c r="BB31" s="148"/>
      <c r="BC31" s="148"/>
      <c r="BD31" s="148"/>
      <c r="BE31" s="148"/>
      <c r="BF31" s="148"/>
      <c r="BG31" s="148"/>
      <c r="BH31" s="148"/>
    </row>
    <row r="32" spans="1:60" ht="22.5" outlineLevel="1" x14ac:dyDescent="0.2">
      <c r="A32" s="169">
        <v>12</v>
      </c>
      <c r="B32" s="170" t="s">
        <v>236</v>
      </c>
      <c r="C32" s="185" t="s">
        <v>237</v>
      </c>
      <c r="D32" s="171" t="s">
        <v>193</v>
      </c>
      <c r="E32" s="172">
        <v>134.0992</v>
      </c>
      <c r="F32" s="173"/>
      <c r="G32" s="174">
        <f>ROUND(E32*F32,2)</f>
        <v>0</v>
      </c>
      <c r="H32" s="173"/>
      <c r="I32" s="174">
        <f>ROUND(E32*H32,2)</f>
        <v>0</v>
      </c>
      <c r="J32" s="173"/>
      <c r="K32" s="174">
        <f>ROUND(E32*J32,2)</f>
        <v>0</v>
      </c>
      <c r="L32" s="174">
        <v>21</v>
      </c>
      <c r="M32" s="174">
        <f>G32*(1+L32/100)</f>
        <v>0</v>
      </c>
      <c r="N32" s="172">
        <v>0</v>
      </c>
      <c r="O32" s="172">
        <f>ROUND(E32*N32,2)</f>
        <v>0</v>
      </c>
      <c r="P32" s="172">
        <v>0</v>
      </c>
      <c r="Q32" s="172">
        <f>ROUND(E32*P32,2)</f>
        <v>0</v>
      </c>
      <c r="R32" s="174"/>
      <c r="S32" s="174" t="s">
        <v>228</v>
      </c>
      <c r="T32" s="175" t="s">
        <v>207</v>
      </c>
      <c r="U32" s="158">
        <v>0</v>
      </c>
      <c r="V32" s="158">
        <f>ROUND(E32*U32,2)</f>
        <v>0</v>
      </c>
      <c r="W32" s="158"/>
      <c r="X32" s="158" t="s">
        <v>197</v>
      </c>
      <c r="Y32" s="158" t="s">
        <v>198</v>
      </c>
      <c r="Z32" s="148"/>
      <c r="AA32" s="148"/>
      <c r="AB32" s="148"/>
      <c r="AC32" s="148"/>
      <c r="AD32" s="148"/>
      <c r="AE32" s="148"/>
      <c r="AF32" s="148"/>
      <c r="AG32" s="148" t="s">
        <v>208</v>
      </c>
      <c r="AH32" s="148"/>
      <c r="AI32" s="148"/>
      <c r="AJ32" s="148"/>
      <c r="AK32" s="148"/>
      <c r="AL32" s="148"/>
      <c r="AM32" s="148"/>
      <c r="AN32" s="148"/>
      <c r="AO32" s="148"/>
      <c r="AP32" s="148"/>
      <c r="AQ32" s="148"/>
      <c r="AR32" s="148"/>
      <c r="AS32" s="148"/>
      <c r="AT32" s="148"/>
      <c r="AU32" s="148"/>
      <c r="AV32" s="148"/>
      <c r="AW32" s="148"/>
      <c r="AX32" s="148"/>
      <c r="AY32" s="148"/>
      <c r="AZ32" s="148"/>
      <c r="BA32" s="148"/>
      <c r="BB32" s="148"/>
      <c r="BC32" s="148"/>
      <c r="BD32" s="148"/>
      <c r="BE32" s="148"/>
      <c r="BF32" s="148"/>
      <c r="BG32" s="148"/>
      <c r="BH32" s="148"/>
    </row>
    <row r="33" spans="1:60" outlineLevel="2" x14ac:dyDescent="0.2">
      <c r="A33" s="155"/>
      <c r="B33" s="156"/>
      <c r="C33" s="186" t="s">
        <v>238</v>
      </c>
      <c r="D33" s="159"/>
      <c r="E33" s="160">
        <v>134.0992</v>
      </c>
      <c r="F33" s="158"/>
      <c r="G33" s="158"/>
      <c r="H33" s="158"/>
      <c r="I33" s="158"/>
      <c r="J33" s="158"/>
      <c r="K33" s="158"/>
      <c r="L33" s="158"/>
      <c r="M33" s="158"/>
      <c r="N33" s="157"/>
      <c r="O33" s="157"/>
      <c r="P33" s="157"/>
      <c r="Q33" s="157"/>
      <c r="R33" s="158"/>
      <c r="S33" s="158"/>
      <c r="T33" s="158"/>
      <c r="U33" s="158"/>
      <c r="V33" s="158"/>
      <c r="W33" s="158"/>
      <c r="X33" s="158"/>
      <c r="Y33" s="158"/>
      <c r="Z33" s="148"/>
      <c r="AA33" s="148"/>
      <c r="AB33" s="148"/>
      <c r="AC33" s="148"/>
      <c r="AD33" s="148"/>
      <c r="AE33" s="148"/>
      <c r="AF33" s="148"/>
      <c r="AG33" s="148" t="s">
        <v>203</v>
      </c>
      <c r="AH33" s="148">
        <v>0</v>
      </c>
      <c r="AI33" s="148"/>
      <c r="AJ33" s="148"/>
      <c r="AK33" s="148"/>
      <c r="AL33" s="148"/>
      <c r="AM33" s="148"/>
      <c r="AN33" s="148"/>
      <c r="AO33" s="148"/>
      <c r="AP33" s="148"/>
      <c r="AQ33" s="148"/>
      <c r="AR33" s="148"/>
      <c r="AS33" s="148"/>
      <c r="AT33" s="148"/>
      <c r="AU33" s="148"/>
      <c r="AV33" s="148"/>
      <c r="AW33" s="148"/>
      <c r="AX33" s="148"/>
      <c r="AY33" s="148"/>
      <c r="AZ33" s="148"/>
      <c r="BA33" s="148"/>
      <c r="BB33" s="148"/>
      <c r="BC33" s="148"/>
      <c r="BD33" s="148"/>
      <c r="BE33" s="148"/>
      <c r="BF33" s="148"/>
      <c r="BG33" s="148"/>
      <c r="BH33" s="148"/>
    </row>
    <row r="34" spans="1:60" outlineLevel="1" x14ac:dyDescent="0.2">
      <c r="A34" s="169">
        <v>13</v>
      </c>
      <c r="B34" s="170" t="s">
        <v>239</v>
      </c>
      <c r="C34" s="185" t="s">
        <v>240</v>
      </c>
      <c r="D34" s="171" t="s">
        <v>193</v>
      </c>
      <c r="E34" s="172">
        <v>174.4992</v>
      </c>
      <c r="F34" s="173"/>
      <c r="G34" s="174">
        <f>ROUND(E34*F34,2)</f>
        <v>0</v>
      </c>
      <c r="H34" s="173"/>
      <c r="I34" s="174">
        <f>ROUND(E34*H34,2)</f>
        <v>0</v>
      </c>
      <c r="J34" s="173"/>
      <c r="K34" s="174">
        <f>ROUND(E34*J34,2)</f>
        <v>0</v>
      </c>
      <c r="L34" s="174">
        <v>21</v>
      </c>
      <c r="M34" s="174">
        <f>G34*(1+L34/100)</f>
        <v>0</v>
      </c>
      <c r="N34" s="172">
        <v>0</v>
      </c>
      <c r="O34" s="172">
        <f>ROUND(E34*N34,2)</f>
        <v>0</v>
      </c>
      <c r="P34" s="172">
        <v>0</v>
      </c>
      <c r="Q34" s="172">
        <f>ROUND(E34*P34,2)</f>
        <v>0</v>
      </c>
      <c r="R34" s="174"/>
      <c r="S34" s="174" t="s">
        <v>228</v>
      </c>
      <c r="T34" s="175" t="s">
        <v>207</v>
      </c>
      <c r="U34" s="158">
        <v>0</v>
      </c>
      <c r="V34" s="158">
        <f>ROUND(E34*U34,2)</f>
        <v>0</v>
      </c>
      <c r="W34" s="158"/>
      <c r="X34" s="158" t="s">
        <v>197</v>
      </c>
      <c r="Y34" s="158" t="s">
        <v>198</v>
      </c>
      <c r="Z34" s="148"/>
      <c r="AA34" s="148"/>
      <c r="AB34" s="148"/>
      <c r="AC34" s="148"/>
      <c r="AD34" s="148"/>
      <c r="AE34" s="148"/>
      <c r="AF34" s="148"/>
      <c r="AG34" s="148" t="s">
        <v>208</v>
      </c>
      <c r="AH34" s="148"/>
      <c r="AI34" s="148"/>
      <c r="AJ34" s="148"/>
      <c r="AK34" s="148"/>
      <c r="AL34" s="148"/>
      <c r="AM34" s="148"/>
      <c r="AN34" s="148"/>
      <c r="AO34" s="148"/>
      <c r="AP34" s="148"/>
      <c r="AQ34" s="148"/>
      <c r="AR34" s="148"/>
      <c r="AS34" s="148"/>
      <c r="AT34" s="148"/>
      <c r="AU34" s="148"/>
      <c r="AV34" s="148"/>
      <c r="AW34" s="148"/>
      <c r="AX34" s="148"/>
      <c r="AY34" s="148"/>
      <c r="AZ34" s="148"/>
      <c r="BA34" s="148"/>
      <c r="BB34" s="148"/>
      <c r="BC34" s="148"/>
      <c r="BD34" s="148"/>
      <c r="BE34" s="148"/>
      <c r="BF34" s="148"/>
      <c r="BG34" s="148"/>
      <c r="BH34" s="148"/>
    </row>
    <row r="35" spans="1:60" outlineLevel="2" x14ac:dyDescent="0.2">
      <c r="A35" s="155"/>
      <c r="B35" s="156"/>
      <c r="C35" s="186" t="s">
        <v>241</v>
      </c>
      <c r="D35" s="159"/>
      <c r="E35" s="160">
        <v>174.4992</v>
      </c>
      <c r="F35" s="158"/>
      <c r="G35" s="158"/>
      <c r="H35" s="158"/>
      <c r="I35" s="158"/>
      <c r="J35" s="158"/>
      <c r="K35" s="158"/>
      <c r="L35" s="158"/>
      <c r="M35" s="158"/>
      <c r="N35" s="157"/>
      <c r="O35" s="157"/>
      <c r="P35" s="157"/>
      <c r="Q35" s="157"/>
      <c r="R35" s="158"/>
      <c r="S35" s="158"/>
      <c r="T35" s="158"/>
      <c r="U35" s="158"/>
      <c r="V35" s="158"/>
      <c r="W35" s="158"/>
      <c r="X35" s="158"/>
      <c r="Y35" s="158"/>
      <c r="Z35" s="148"/>
      <c r="AA35" s="148"/>
      <c r="AB35" s="148"/>
      <c r="AC35" s="148"/>
      <c r="AD35" s="148"/>
      <c r="AE35" s="148"/>
      <c r="AF35" s="148"/>
      <c r="AG35" s="148" t="s">
        <v>203</v>
      </c>
      <c r="AH35" s="148">
        <v>0</v>
      </c>
      <c r="AI35" s="148"/>
      <c r="AJ35" s="148"/>
      <c r="AK35" s="148"/>
      <c r="AL35" s="148"/>
      <c r="AM35" s="148"/>
      <c r="AN35" s="148"/>
      <c r="AO35" s="148"/>
      <c r="AP35" s="148"/>
      <c r="AQ35" s="148"/>
      <c r="AR35" s="148"/>
      <c r="AS35" s="148"/>
      <c r="AT35" s="148"/>
      <c r="AU35" s="148"/>
      <c r="AV35" s="148"/>
      <c r="AW35" s="148"/>
      <c r="AX35" s="148"/>
      <c r="AY35" s="148"/>
      <c r="AZ35" s="148"/>
      <c r="BA35" s="148"/>
      <c r="BB35" s="148"/>
      <c r="BC35" s="148"/>
      <c r="BD35" s="148"/>
      <c r="BE35" s="148"/>
      <c r="BF35" s="148"/>
      <c r="BG35" s="148"/>
      <c r="BH35" s="148"/>
    </row>
    <row r="36" spans="1:60" outlineLevel="1" x14ac:dyDescent="0.2">
      <c r="A36" s="177">
        <v>14</v>
      </c>
      <c r="B36" s="178" t="s">
        <v>242</v>
      </c>
      <c r="C36" s="187" t="s">
        <v>243</v>
      </c>
      <c r="D36" s="179" t="s">
        <v>206</v>
      </c>
      <c r="E36" s="180">
        <v>240</v>
      </c>
      <c r="F36" s="181"/>
      <c r="G36" s="182">
        <f t="shared" ref="G36:G42" si="0">ROUND(E36*F36,2)</f>
        <v>0</v>
      </c>
      <c r="H36" s="181"/>
      <c r="I36" s="182">
        <f t="shared" ref="I36:I42" si="1">ROUND(E36*H36,2)</f>
        <v>0</v>
      </c>
      <c r="J36" s="181"/>
      <c r="K36" s="182">
        <f t="shared" ref="K36:K42" si="2">ROUND(E36*J36,2)</f>
        <v>0</v>
      </c>
      <c r="L36" s="182">
        <v>21</v>
      </c>
      <c r="M36" s="182">
        <f t="shared" ref="M36:M42" si="3">G36*(1+L36/100)</f>
        <v>0</v>
      </c>
      <c r="N36" s="180">
        <v>0</v>
      </c>
      <c r="O36" s="180">
        <f t="shared" ref="O36:O42" si="4">ROUND(E36*N36,2)</f>
        <v>0</v>
      </c>
      <c r="P36" s="180">
        <v>0</v>
      </c>
      <c r="Q36" s="180">
        <f t="shared" ref="Q36:Q42" si="5">ROUND(E36*P36,2)</f>
        <v>0</v>
      </c>
      <c r="R36" s="182"/>
      <c r="S36" s="182" t="s">
        <v>228</v>
      </c>
      <c r="T36" s="183" t="s">
        <v>207</v>
      </c>
      <c r="U36" s="158">
        <v>0</v>
      </c>
      <c r="V36" s="158">
        <f t="shared" ref="V36:V42" si="6">ROUND(E36*U36,2)</f>
        <v>0</v>
      </c>
      <c r="W36" s="158"/>
      <c r="X36" s="158" t="s">
        <v>197</v>
      </c>
      <c r="Y36" s="158" t="s">
        <v>198</v>
      </c>
      <c r="Z36" s="148"/>
      <c r="AA36" s="148"/>
      <c r="AB36" s="148"/>
      <c r="AC36" s="148"/>
      <c r="AD36" s="148"/>
      <c r="AE36" s="148"/>
      <c r="AF36" s="148"/>
      <c r="AG36" s="148" t="s">
        <v>208</v>
      </c>
      <c r="AH36" s="148"/>
      <c r="AI36" s="148"/>
      <c r="AJ36" s="148"/>
      <c r="AK36" s="148"/>
      <c r="AL36" s="148"/>
      <c r="AM36" s="148"/>
      <c r="AN36" s="148"/>
      <c r="AO36" s="148"/>
      <c r="AP36" s="148"/>
      <c r="AQ36" s="148"/>
      <c r="AR36" s="148"/>
      <c r="AS36" s="148"/>
      <c r="AT36" s="148"/>
      <c r="AU36" s="148"/>
      <c r="AV36" s="148"/>
      <c r="AW36" s="148"/>
      <c r="AX36" s="148"/>
      <c r="AY36" s="148"/>
      <c r="AZ36" s="148"/>
      <c r="BA36" s="148"/>
      <c r="BB36" s="148"/>
      <c r="BC36" s="148"/>
      <c r="BD36" s="148"/>
      <c r="BE36" s="148"/>
      <c r="BF36" s="148"/>
      <c r="BG36" s="148"/>
      <c r="BH36" s="148"/>
    </row>
    <row r="37" spans="1:60" outlineLevel="1" x14ac:dyDescent="0.2">
      <c r="A37" s="177">
        <v>15</v>
      </c>
      <c r="B37" s="178" t="s">
        <v>244</v>
      </c>
      <c r="C37" s="187" t="s">
        <v>245</v>
      </c>
      <c r="D37" s="179" t="s">
        <v>246</v>
      </c>
      <c r="E37" s="180">
        <v>536.39700000000005</v>
      </c>
      <c r="F37" s="181"/>
      <c r="G37" s="182">
        <f t="shared" si="0"/>
        <v>0</v>
      </c>
      <c r="H37" s="181"/>
      <c r="I37" s="182">
        <f t="shared" si="1"/>
        <v>0</v>
      </c>
      <c r="J37" s="181"/>
      <c r="K37" s="182">
        <f t="shared" si="2"/>
        <v>0</v>
      </c>
      <c r="L37" s="182">
        <v>21</v>
      </c>
      <c r="M37" s="182">
        <f t="shared" si="3"/>
        <v>0</v>
      </c>
      <c r="N37" s="180">
        <v>0</v>
      </c>
      <c r="O37" s="180">
        <f t="shared" si="4"/>
        <v>0</v>
      </c>
      <c r="P37" s="180">
        <v>0</v>
      </c>
      <c r="Q37" s="180">
        <f t="shared" si="5"/>
        <v>0</v>
      </c>
      <c r="R37" s="182"/>
      <c r="S37" s="182" t="s">
        <v>228</v>
      </c>
      <c r="T37" s="183" t="s">
        <v>207</v>
      </c>
      <c r="U37" s="158">
        <v>0</v>
      </c>
      <c r="V37" s="158">
        <f t="shared" si="6"/>
        <v>0</v>
      </c>
      <c r="W37" s="158"/>
      <c r="X37" s="158" t="s">
        <v>197</v>
      </c>
      <c r="Y37" s="158" t="s">
        <v>198</v>
      </c>
      <c r="Z37" s="148"/>
      <c r="AA37" s="148"/>
      <c r="AB37" s="148"/>
      <c r="AC37" s="148"/>
      <c r="AD37" s="148"/>
      <c r="AE37" s="148"/>
      <c r="AF37" s="148"/>
      <c r="AG37" s="148" t="s">
        <v>208</v>
      </c>
      <c r="AH37" s="148"/>
      <c r="AI37" s="148"/>
      <c r="AJ37" s="148"/>
      <c r="AK37" s="148"/>
      <c r="AL37" s="148"/>
      <c r="AM37" s="148"/>
      <c r="AN37" s="148"/>
      <c r="AO37" s="148"/>
      <c r="AP37" s="148"/>
      <c r="AQ37" s="148"/>
      <c r="AR37" s="148"/>
      <c r="AS37" s="148"/>
      <c r="AT37" s="148"/>
      <c r="AU37" s="148"/>
      <c r="AV37" s="148"/>
      <c r="AW37" s="148"/>
      <c r="AX37" s="148"/>
      <c r="AY37" s="148"/>
      <c r="AZ37" s="148"/>
      <c r="BA37" s="148"/>
      <c r="BB37" s="148"/>
      <c r="BC37" s="148"/>
      <c r="BD37" s="148"/>
      <c r="BE37" s="148"/>
      <c r="BF37" s="148"/>
      <c r="BG37" s="148"/>
      <c r="BH37" s="148"/>
    </row>
    <row r="38" spans="1:60" outlineLevel="1" x14ac:dyDescent="0.2">
      <c r="A38" s="177">
        <v>16</v>
      </c>
      <c r="B38" s="178" t="s">
        <v>247</v>
      </c>
      <c r="C38" s="187" t="s">
        <v>248</v>
      </c>
      <c r="D38" s="179" t="s">
        <v>193</v>
      </c>
      <c r="E38" s="180">
        <v>401.24799999999999</v>
      </c>
      <c r="F38" s="181"/>
      <c r="G38" s="182">
        <f t="shared" si="0"/>
        <v>0</v>
      </c>
      <c r="H38" s="181"/>
      <c r="I38" s="182">
        <f t="shared" si="1"/>
        <v>0</v>
      </c>
      <c r="J38" s="181"/>
      <c r="K38" s="182">
        <f t="shared" si="2"/>
        <v>0</v>
      </c>
      <c r="L38" s="182">
        <v>21</v>
      </c>
      <c r="M38" s="182">
        <f t="shared" si="3"/>
        <v>0</v>
      </c>
      <c r="N38" s="180">
        <v>0</v>
      </c>
      <c r="O38" s="180">
        <f t="shared" si="4"/>
        <v>0</v>
      </c>
      <c r="P38" s="180">
        <v>0</v>
      </c>
      <c r="Q38" s="180">
        <f t="shared" si="5"/>
        <v>0</v>
      </c>
      <c r="R38" s="182"/>
      <c r="S38" s="182" t="s">
        <v>228</v>
      </c>
      <c r="T38" s="183" t="s">
        <v>207</v>
      </c>
      <c r="U38" s="158">
        <v>0</v>
      </c>
      <c r="V38" s="158">
        <f t="shared" si="6"/>
        <v>0</v>
      </c>
      <c r="W38" s="158"/>
      <c r="X38" s="158" t="s">
        <v>197</v>
      </c>
      <c r="Y38" s="158" t="s">
        <v>198</v>
      </c>
      <c r="Z38" s="148"/>
      <c r="AA38" s="148"/>
      <c r="AB38" s="148"/>
      <c r="AC38" s="148"/>
      <c r="AD38" s="148"/>
      <c r="AE38" s="148"/>
      <c r="AF38" s="148"/>
      <c r="AG38" s="148" t="s">
        <v>208</v>
      </c>
      <c r="AH38" s="148"/>
      <c r="AI38" s="148"/>
      <c r="AJ38" s="148"/>
      <c r="AK38" s="148"/>
      <c r="AL38" s="148"/>
      <c r="AM38" s="148"/>
      <c r="AN38" s="148"/>
      <c r="AO38" s="148"/>
      <c r="AP38" s="148"/>
      <c r="AQ38" s="148"/>
      <c r="AR38" s="148"/>
      <c r="AS38" s="148"/>
      <c r="AT38" s="148"/>
      <c r="AU38" s="148"/>
      <c r="AV38" s="148"/>
      <c r="AW38" s="148"/>
      <c r="AX38" s="148"/>
      <c r="AY38" s="148"/>
      <c r="AZ38" s="148"/>
      <c r="BA38" s="148"/>
      <c r="BB38" s="148"/>
      <c r="BC38" s="148"/>
      <c r="BD38" s="148"/>
      <c r="BE38" s="148"/>
      <c r="BF38" s="148"/>
      <c r="BG38" s="148"/>
      <c r="BH38" s="148"/>
    </row>
    <row r="39" spans="1:60" outlineLevel="1" x14ac:dyDescent="0.2">
      <c r="A39" s="177">
        <v>17</v>
      </c>
      <c r="B39" s="178" t="s">
        <v>249</v>
      </c>
      <c r="C39" s="187" t="s">
        <v>250</v>
      </c>
      <c r="D39" s="179" t="s">
        <v>193</v>
      </c>
      <c r="E39" s="180">
        <v>316.24799999999999</v>
      </c>
      <c r="F39" s="181"/>
      <c r="G39" s="182">
        <f t="shared" si="0"/>
        <v>0</v>
      </c>
      <c r="H39" s="181"/>
      <c r="I39" s="182">
        <f t="shared" si="1"/>
        <v>0</v>
      </c>
      <c r="J39" s="181"/>
      <c r="K39" s="182">
        <f t="shared" si="2"/>
        <v>0</v>
      </c>
      <c r="L39" s="182">
        <v>21</v>
      </c>
      <c r="M39" s="182">
        <f t="shared" si="3"/>
        <v>0</v>
      </c>
      <c r="N39" s="180">
        <v>0</v>
      </c>
      <c r="O39" s="180">
        <f t="shared" si="4"/>
        <v>0</v>
      </c>
      <c r="P39" s="180">
        <v>0</v>
      </c>
      <c r="Q39" s="180">
        <f t="shared" si="5"/>
        <v>0</v>
      </c>
      <c r="R39" s="182"/>
      <c r="S39" s="182" t="s">
        <v>228</v>
      </c>
      <c r="T39" s="183" t="s">
        <v>207</v>
      </c>
      <c r="U39" s="158">
        <v>0</v>
      </c>
      <c r="V39" s="158">
        <f t="shared" si="6"/>
        <v>0</v>
      </c>
      <c r="W39" s="158"/>
      <c r="X39" s="158" t="s">
        <v>197</v>
      </c>
      <c r="Y39" s="158" t="s">
        <v>198</v>
      </c>
      <c r="Z39" s="148"/>
      <c r="AA39" s="148"/>
      <c r="AB39" s="148"/>
      <c r="AC39" s="148"/>
      <c r="AD39" s="148"/>
      <c r="AE39" s="148"/>
      <c r="AF39" s="148"/>
      <c r="AG39" s="148" t="s">
        <v>208</v>
      </c>
      <c r="AH39" s="148"/>
      <c r="AI39" s="148"/>
      <c r="AJ39" s="148"/>
      <c r="AK39" s="148"/>
      <c r="AL39" s="148"/>
      <c r="AM39" s="148"/>
      <c r="AN39" s="148"/>
      <c r="AO39" s="148"/>
      <c r="AP39" s="148"/>
      <c r="AQ39" s="148"/>
      <c r="AR39" s="148"/>
      <c r="AS39" s="148"/>
      <c r="AT39" s="148"/>
      <c r="AU39" s="148"/>
      <c r="AV39" s="148"/>
      <c r="AW39" s="148"/>
      <c r="AX39" s="148"/>
      <c r="AY39" s="148"/>
      <c r="AZ39" s="148"/>
      <c r="BA39" s="148"/>
      <c r="BB39" s="148"/>
      <c r="BC39" s="148"/>
      <c r="BD39" s="148"/>
      <c r="BE39" s="148"/>
      <c r="BF39" s="148"/>
      <c r="BG39" s="148"/>
      <c r="BH39" s="148"/>
    </row>
    <row r="40" spans="1:60" outlineLevel="1" x14ac:dyDescent="0.2">
      <c r="A40" s="177">
        <v>18</v>
      </c>
      <c r="B40" s="178" t="s">
        <v>251</v>
      </c>
      <c r="C40" s="187" t="s">
        <v>252</v>
      </c>
      <c r="D40" s="179" t="s">
        <v>193</v>
      </c>
      <c r="E40" s="180">
        <v>96</v>
      </c>
      <c r="F40" s="181"/>
      <c r="G40" s="182">
        <f t="shared" si="0"/>
        <v>0</v>
      </c>
      <c r="H40" s="181"/>
      <c r="I40" s="182">
        <f t="shared" si="1"/>
        <v>0</v>
      </c>
      <c r="J40" s="181"/>
      <c r="K40" s="182">
        <f t="shared" si="2"/>
        <v>0</v>
      </c>
      <c r="L40" s="182">
        <v>21</v>
      </c>
      <c r="M40" s="182">
        <f t="shared" si="3"/>
        <v>0</v>
      </c>
      <c r="N40" s="180">
        <v>0</v>
      </c>
      <c r="O40" s="180">
        <f t="shared" si="4"/>
        <v>0</v>
      </c>
      <c r="P40" s="180">
        <v>0</v>
      </c>
      <c r="Q40" s="180">
        <f t="shared" si="5"/>
        <v>0</v>
      </c>
      <c r="R40" s="182"/>
      <c r="S40" s="182" t="s">
        <v>228</v>
      </c>
      <c r="T40" s="183" t="s">
        <v>207</v>
      </c>
      <c r="U40" s="158">
        <v>0</v>
      </c>
      <c r="V40" s="158">
        <f t="shared" si="6"/>
        <v>0</v>
      </c>
      <c r="W40" s="158"/>
      <c r="X40" s="158" t="s">
        <v>197</v>
      </c>
      <c r="Y40" s="158" t="s">
        <v>198</v>
      </c>
      <c r="Z40" s="148"/>
      <c r="AA40" s="148"/>
      <c r="AB40" s="148"/>
      <c r="AC40" s="148"/>
      <c r="AD40" s="148"/>
      <c r="AE40" s="148"/>
      <c r="AF40" s="148"/>
      <c r="AG40" s="148" t="s">
        <v>208</v>
      </c>
      <c r="AH40" s="148"/>
      <c r="AI40" s="148"/>
      <c r="AJ40" s="148"/>
      <c r="AK40" s="148"/>
      <c r="AL40" s="148"/>
      <c r="AM40" s="148"/>
      <c r="AN40" s="148"/>
      <c r="AO40" s="148"/>
      <c r="AP40" s="148"/>
      <c r="AQ40" s="148"/>
      <c r="AR40" s="148"/>
      <c r="AS40" s="148"/>
      <c r="AT40" s="148"/>
      <c r="AU40" s="148"/>
      <c r="AV40" s="148"/>
      <c r="AW40" s="148"/>
      <c r="AX40" s="148"/>
      <c r="AY40" s="148"/>
      <c r="AZ40" s="148"/>
      <c r="BA40" s="148"/>
      <c r="BB40" s="148"/>
      <c r="BC40" s="148"/>
      <c r="BD40" s="148"/>
      <c r="BE40" s="148"/>
      <c r="BF40" s="148"/>
      <c r="BG40" s="148"/>
      <c r="BH40" s="148"/>
    </row>
    <row r="41" spans="1:60" outlineLevel="1" x14ac:dyDescent="0.2">
      <c r="A41" s="177">
        <v>19</v>
      </c>
      <c r="B41" s="178" t="s">
        <v>253</v>
      </c>
      <c r="C41" s="187" t="s">
        <v>254</v>
      </c>
      <c r="D41" s="179" t="s">
        <v>246</v>
      </c>
      <c r="E41" s="180">
        <v>430.49599999999998</v>
      </c>
      <c r="F41" s="181"/>
      <c r="G41" s="182">
        <f t="shared" si="0"/>
        <v>0</v>
      </c>
      <c r="H41" s="181"/>
      <c r="I41" s="182">
        <f t="shared" si="1"/>
        <v>0</v>
      </c>
      <c r="J41" s="181"/>
      <c r="K41" s="182">
        <f t="shared" si="2"/>
        <v>0</v>
      </c>
      <c r="L41" s="182">
        <v>21</v>
      </c>
      <c r="M41" s="182">
        <f t="shared" si="3"/>
        <v>0</v>
      </c>
      <c r="N41" s="180">
        <v>0</v>
      </c>
      <c r="O41" s="180">
        <f t="shared" si="4"/>
        <v>0</v>
      </c>
      <c r="P41" s="180">
        <v>0</v>
      </c>
      <c r="Q41" s="180">
        <f t="shared" si="5"/>
        <v>0</v>
      </c>
      <c r="R41" s="182"/>
      <c r="S41" s="182" t="s">
        <v>228</v>
      </c>
      <c r="T41" s="183" t="s">
        <v>207</v>
      </c>
      <c r="U41" s="158">
        <v>0</v>
      </c>
      <c r="V41" s="158">
        <f t="shared" si="6"/>
        <v>0</v>
      </c>
      <c r="W41" s="158"/>
      <c r="X41" s="158" t="s">
        <v>255</v>
      </c>
      <c r="Y41" s="158" t="s">
        <v>198</v>
      </c>
      <c r="Z41" s="148"/>
      <c r="AA41" s="148"/>
      <c r="AB41" s="148"/>
      <c r="AC41" s="148"/>
      <c r="AD41" s="148"/>
      <c r="AE41" s="148"/>
      <c r="AF41" s="148"/>
      <c r="AG41" s="148" t="s">
        <v>256</v>
      </c>
      <c r="AH41" s="148"/>
      <c r="AI41" s="148"/>
      <c r="AJ41" s="148"/>
      <c r="AK41" s="148"/>
      <c r="AL41" s="148"/>
      <c r="AM41" s="148"/>
      <c r="AN41" s="148"/>
      <c r="AO41" s="148"/>
      <c r="AP41" s="148"/>
      <c r="AQ41" s="148"/>
      <c r="AR41" s="148"/>
      <c r="AS41" s="148"/>
      <c r="AT41" s="148"/>
      <c r="AU41" s="148"/>
      <c r="AV41" s="148"/>
      <c r="AW41" s="148"/>
      <c r="AX41" s="148"/>
      <c r="AY41" s="148"/>
      <c r="AZ41" s="148"/>
      <c r="BA41" s="148"/>
      <c r="BB41" s="148"/>
      <c r="BC41" s="148"/>
      <c r="BD41" s="148"/>
      <c r="BE41" s="148"/>
      <c r="BF41" s="148"/>
      <c r="BG41" s="148"/>
      <c r="BH41" s="148"/>
    </row>
    <row r="42" spans="1:60" outlineLevel="1" x14ac:dyDescent="0.2">
      <c r="A42" s="177">
        <v>20</v>
      </c>
      <c r="B42" s="178" t="s">
        <v>257</v>
      </c>
      <c r="C42" s="187" t="s">
        <v>258</v>
      </c>
      <c r="D42" s="179" t="s">
        <v>246</v>
      </c>
      <c r="E42" s="180">
        <v>192</v>
      </c>
      <c r="F42" s="181"/>
      <c r="G42" s="182">
        <f t="shared" si="0"/>
        <v>0</v>
      </c>
      <c r="H42" s="181"/>
      <c r="I42" s="182">
        <f t="shared" si="1"/>
        <v>0</v>
      </c>
      <c r="J42" s="181"/>
      <c r="K42" s="182">
        <f t="shared" si="2"/>
        <v>0</v>
      </c>
      <c r="L42" s="182">
        <v>21</v>
      </c>
      <c r="M42" s="182">
        <f t="shared" si="3"/>
        <v>0</v>
      </c>
      <c r="N42" s="180">
        <v>0</v>
      </c>
      <c r="O42" s="180">
        <f t="shared" si="4"/>
        <v>0</v>
      </c>
      <c r="P42" s="180">
        <v>0</v>
      </c>
      <c r="Q42" s="180">
        <f t="shared" si="5"/>
        <v>0</v>
      </c>
      <c r="R42" s="182"/>
      <c r="S42" s="182" t="s">
        <v>228</v>
      </c>
      <c r="T42" s="183" t="s">
        <v>207</v>
      </c>
      <c r="U42" s="158">
        <v>0</v>
      </c>
      <c r="V42" s="158">
        <f t="shared" si="6"/>
        <v>0</v>
      </c>
      <c r="W42" s="158"/>
      <c r="X42" s="158" t="s">
        <v>255</v>
      </c>
      <c r="Y42" s="158" t="s">
        <v>198</v>
      </c>
      <c r="Z42" s="148"/>
      <c r="AA42" s="148"/>
      <c r="AB42" s="148"/>
      <c r="AC42" s="148"/>
      <c r="AD42" s="148"/>
      <c r="AE42" s="148"/>
      <c r="AF42" s="148"/>
      <c r="AG42" s="148" t="s">
        <v>256</v>
      </c>
      <c r="AH42" s="148"/>
      <c r="AI42" s="148"/>
      <c r="AJ42" s="148"/>
      <c r="AK42" s="148"/>
      <c r="AL42" s="148"/>
      <c r="AM42" s="148"/>
      <c r="AN42" s="148"/>
      <c r="AO42" s="148"/>
      <c r="AP42" s="148"/>
      <c r="AQ42" s="148"/>
      <c r="AR42" s="148"/>
      <c r="AS42" s="148"/>
      <c r="AT42" s="148"/>
      <c r="AU42" s="148"/>
      <c r="AV42" s="148"/>
      <c r="AW42" s="148"/>
      <c r="AX42" s="148"/>
      <c r="AY42" s="148"/>
      <c r="AZ42" s="148"/>
      <c r="BA42" s="148"/>
      <c r="BB42" s="148"/>
      <c r="BC42" s="148"/>
      <c r="BD42" s="148"/>
      <c r="BE42" s="148"/>
      <c r="BF42" s="148"/>
      <c r="BG42" s="148"/>
      <c r="BH42" s="148"/>
    </row>
    <row r="43" spans="1:60" x14ac:dyDescent="0.2">
      <c r="A43" s="162" t="s">
        <v>189</v>
      </c>
      <c r="B43" s="163" t="s">
        <v>110</v>
      </c>
      <c r="C43" s="184" t="s">
        <v>111</v>
      </c>
      <c r="D43" s="164"/>
      <c r="E43" s="165"/>
      <c r="F43" s="166"/>
      <c r="G43" s="166">
        <f>SUMIF(AG44:AG45,"&lt;&gt;NOR",G44:G45)</f>
        <v>0</v>
      </c>
      <c r="H43" s="166"/>
      <c r="I43" s="166">
        <f>SUM(I44:I45)</f>
        <v>0</v>
      </c>
      <c r="J43" s="166"/>
      <c r="K43" s="166">
        <f>SUM(K44:K45)</f>
        <v>0</v>
      </c>
      <c r="L43" s="166"/>
      <c r="M43" s="166">
        <f>SUM(M44:M45)</f>
        <v>0</v>
      </c>
      <c r="N43" s="165"/>
      <c r="O43" s="165">
        <f>SUM(O44:O45)</f>
        <v>0.06</v>
      </c>
      <c r="P43" s="165"/>
      <c r="Q43" s="165">
        <f>SUM(Q44:Q45)</f>
        <v>0</v>
      </c>
      <c r="R43" s="166"/>
      <c r="S43" s="166"/>
      <c r="T43" s="167"/>
      <c r="U43" s="161"/>
      <c r="V43" s="161">
        <f>SUM(V44:V45)</f>
        <v>0</v>
      </c>
      <c r="W43" s="161"/>
      <c r="X43" s="161"/>
      <c r="Y43" s="161"/>
      <c r="AG43" t="s">
        <v>190</v>
      </c>
    </row>
    <row r="44" spans="1:60" outlineLevel="1" x14ac:dyDescent="0.2">
      <c r="A44" s="177">
        <v>21</v>
      </c>
      <c r="B44" s="178" t="s">
        <v>259</v>
      </c>
      <c r="C44" s="187" t="s">
        <v>260</v>
      </c>
      <c r="D44" s="179" t="s">
        <v>261</v>
      </c>
      <c r="E44" s="180">
        <v>600</v>
      </c>
      <c r="F44" s="181"/>
      <c r="G44" s="182">
        <f>ROUND(E44*F44,2)</f>
        <v>0</v>
      </c>
      <c r="H44" s="181"/>
      <c r="I44" s="182">
        <f>ROUND(E44*H44,2)</f>
        <v>0</v>
      </c>
      <c r="J44" s="181"/>
      <c r="K44" s="182">
        <f>ROUND(E44*J44,2)</f>
        <v>0</v>
      </c>
      <c r="L44" s="182">
        <v>21</v>
      </c>
      <c r="M44" s="182">
        <f>G44*(1+L44/100)</f>
        <v>0</v>
      </c>
      <c r="N44" s="180">
        <v>1E-4</v>
      </c>
      <c r="O44" s="180">
        <f>ROUND(E44*N44,2)</f>
        <v>0.06</v>
      </c>
      <c r="P44" s="180">
        <v>0</v>
      </c>
      <c r="Q44" s="180">
        <f>ROUND(E44*P44,2)</f>
        <v>0</v>
      </c>
      <c r="R44" s="182"/>
      <c r="S44" s="182" t="s">
        <v>228</v>
      </c>
      <c r="T44" s="183" t="s">
        <v>207</v>
      </c>
      <c r="U44" s="158">
        <v>0</v>
      </c>
      <c r="V44" s="158">
        <f>ROUND(E44*U44,2)</f>
        <v>0</v>
      </c>
      <c r="W44" s="158"/>
      <c r="X44" s="158" t="s">
        <v>197</v>
      </c>
      <c r="Y44" s="158" t="s">
        <v>198</v>
      </c>
      <c r="Z44" s="148"/>
      <c r="AA44" s="148"/>
      <c r="AB44" s="148"/>
      <c r="AC44" s="148"/>
      <c r="AD44" s="148"/>
      <c r="AE44" s="148"/>
      <c r="AF44" s="148"/>
      <c r="AG44" s="148" t="s">
        <v>208</v>
      </c>
      <c r="AH44" s="148"/>
      <c r="AI44" s="148"/>
      <c r="AJ44" s="148"/>
      <c r="AK44" s="148"/>
      <c r="AL44" s="148"/>
      <c r="AM44" s="148"/>
      <c r="AN44" s="148"/>
      <c r="AO44" s="148"/>
      <c r="AP44" s="148"/>
      <c r="AQ44" s="148"/>
      <c r="AR44" s="148"/>
      <c r="AS44" s="148"/>
      <c r="AT44" s="148"/>
      <c r="AU44" s="148"/>
      <c r="AV44" s="148"/>
      <c r="AW44" s="148"/>
      <c r="AX44" s="148"/>
      <c r="AY44" s="148"/>
      <c r="AZ44" s="148"/>
      <c r="BA44" s="148"/>
      <c r="BB44" s="148"/>
      <c r="BC44" s="148"/>
      <c r="BD44" s="148"/>
      <c r="BE44" s="148"/>
      <c r="BF44" s="148"/>
      <c r="BG44" s="148"/>
      <c r="BH44" s="148"/>
    </row>
    <row r="45" spans="1:60" ht="22.5" outlineLevel="1" x14ac:dyDescent="0.2">
      <c r="A45" s="177">
        <v>22</v>
      </c>
      <c r="B45" s="178" t="s">
        <v>262</v>
      </c>
      <c r="C45" s="187" t="s">
        <v>263</v>
      </c>
      <c r="D45" s="179" t="s">
        <v>261</v>
      </c>
      <c r="E45" s="180">
        <v>600</v>
      </c>
      <c r="F45" s="181"/>
      <c r="G45" s="182">
        <f>ROUND(E45*F45,2)</f>
        <v>0</v>
      </c>
      <c r="H45" s="181"/>
      <c r="I45" s="182">
        <f>ROUND(E45*H45,2)</f>
        <v>0</v>
      </c>
      <c r="J45" s="181"/>
      <c r="K45" s="182">
        <f>ROUND(E45*J45,2)</f>
        <v>0</v>
      </c>
      <c r="L45" s="182">
        <v>21</v>
      </c>
      <c r="M45" s="182">
        <f>G45*(1+L45/100)</f>
        <v>0</v>
      </c>
      <c r="N45" s="180">
        <v>0</v>
      </c>
      <c r="O45" s="180">
        <f>ROUND(E45*N45,2)</f>
        <v>0</v>
      </c>
      <c r="P45" s="180">
        <v>0</v>
      </c>
      <c r="Q45" s="180">
        <f>ROUND(E45*P45,2)</f>
        <v>0</v>
      </c>
      <c r="R45" s="182"/>
      <c r="S45" s="182" t="s">
        <v>228</v>
      </c>
      <c r="T45" s="183" t="s">
        <v>207</v>
      </c>
      <c r="U45" s="158">
        <v>0</v>
      </c>
      <c r="V45" s="158">
        <f>ROUND(E45*U45,2)</f>
        <v>0</v>
      </c>
      <c r="W45" s="158"/>
      <c r="X45" s="158" t="s">
        <v>197</v>
      </c>
      <c r="Y45" s="158" t="s">
        <v>198</v>
      </c>
      <c r="Z45" s="148"/>
      <c r="AA45" s="148"/>
      <c r="AB45" s="148"/>
      <c r="AC45" s="148"/>
      <c r="AD45" s="148"/>
      <c r="AE45" s="148"/>
      <c r="AF45" s="148"/>
      <c r="AG45" s="148" t="s">
        <v>208</v>
      </c>
      <c r="AH45" s="148"/>
      <c r="AI45" s="148"/>
      <c r="AJ45" s="148"/>
      <c r="AK45" s="148"/>
      <c r="AL45" s="148"/>
      <c r="AM45" s="148"/>
      <c r="AN45" s="148"/>
      <c r="AO45" s="148"/>
      <c r="AP45" s="148"/>
      <c r="AQ45" s="148"/>
      <c r="AR45" s="148"/>
      <c r="AS45" s="148"/>
      <c r="AT45" s="148"/>
      <c r="AU45" s="148"/>
      <c r="AV45" s="148"/>
      <c r="AW45" s="148"/>
      <c r="AX45" s="148"/>
      <c r="AY45" s="148"/>
      <c r="AZ45" s="148"/>
      <c r="BA45" s="148"/>
      <c r="BB45" s="148"/>
      <c r="BC45" s="148"/>
      <c r="BD45" s="148"/>
      <c r="BE45" s="148"/>
      <c r="BF45" s="148"/>
      <c r="BG45" s="148"/>
      <c r="BH45" s="148"/>
    </row>
    <row r="46" spans="1:60" x14ac:dyDescent="0.2">
      <c r="A46" s="162" t="s">
        <v>189</v>
      </c>
      <c r="B46" s="163" t="s">
        <v>112</v>
      </c>
      <c r="C46" s="184" t="s">
        <v>113</v>
      </c>
      <c r="D46" s="164"/>
      <c r="E46" s="165"/>
      <c r="F46" s="166"/>
      <c r="G46" s="166">
        <f>SUMIF(AG47:AG52,"&lt;&gt;NOR",G47:G52)</f>
        <v>0</v>
      </c>
      <c r="H46" s="166"/>
      <c r="I46" s="166">
        <f>SUM(I47:I52)</f>
        <v>0</v>
      </c>
      <c r="J46" s="166"/>
      <c r="K46" s="166">
        <f>SUM(K47:K52)</f>
        <v>0</v>
      </c>
      <c r="L46" s="166"/>
      <c r="M46" s="166">
        <f>SUM(M47:M52)</f>
        <v>0</v>
      </c>
      <c r="N46" s="165"/>
      <c r="O46" s="165">
        <f>SUM(O47:O52)</f>
        <v>0</v>
      </c>
      <c r="P46" s="165"/>
      <c r="Q46" s="165">
        <f>SUM(Q47:Q52)</f>
        <v>0</v>
      </c>
      <c r="R46" s="166"/>
      <c r="S46" s="166"/>
      <c r="T46" s="167"/>
      <c r="U46" s="161"/>
      <c r="V46" s="161">
        <f>SUM(V47:V52)</f>
        <v>0</v>
      </c>
      <c r="W46" s="161"/>
      <c r="X46" s="161"/>
      <c r="Y46" s="161"/>
      <c r="AG46" t="s">
        <v>190</v>
      </c>
    </row>
    <row r="47" spans="1:60" ht="22.5" outlineLevel="1" x14ac:dyDescent="0.2">
      <c r="A47" s="177">
        <v>23</v>
      </c>
      <c r="B47" s="178" t="s">
        <v>264</v>
      </c>
      <c r="C47" s="187" t="s">
        <v>265</v>
      </c>
      <c r="D47" s="179" t="s">
        <v>193</v>
      </c>
      <c r="E47" s="180">
        <v>15</v>
      </c>
      <c r="F47" s="181"/>
      <c r="G47" s="182">
        <f t="shared" ref="G47:G52" si="7">ROUND(E47*F47,2)</f>
        <v>0</v>
      </c>
      <c r="H47" s="181"/>
      <c r="I47" s="182">
        <f t="shared" ref="I47:I52" si="8">ROUND(E47*H47,2)</f>
        <v>0</v>
      </c>
      <c r="J47" s="181"/>
      <c r="K47" s="182">
        <f t="shared" ref="K47:K52" si="9">ROUND(E47*J47,2)</f>
        <v>0</v>
      </c>
      <c r="L47" s="182">
        <v>21</v>
      </c>
      <c r="M47" s="182">
        <f t="shared" ref="M47:M52" si="10">G47*(1+L47/100)</f>
        <v>0</v>
      </c>
      <c r="N47" s="180">
        <v>0</v>
      </c>
      <c r="O47" s="180">
        <f t="shared" ref="O47:O52" si="11">ROUND(E47*N47,2)</f>
        <v>0</v>
      </c>
      <c r="P47" s="180">
        <v>0</v>
      </c>
      <c r="Q47" s="180">
        <f t="shared" ref="Q47:Q52" si="12">ROUND(E47*P47,2)</f>
        <v>0</v>
      </c>
      <c r="R47" s="182"/>
      <c r="S47" s="182" t="s">
        <v>228</v>
      </c>
      <c r="T47" s="183" t="s">
        <v>207</v>
      </c>
      <c r="U47" s="158">
        <v>0</v>
      </c>
      <c r="V47" s="158">
        <f t="shared" ref="V47:V52" si="13">ROUND(E47*U47,2)</f>
        <v>0</v>
      </c>
      <c r="W47" s="158"/>
      <c r="X47" s="158" t="s">
        <v>197</v>
      </c>
      <c r="Y47" s="158" t="s">
        <v>198</v>
      </c>
      <c r="Z47" s="148"/>
      <c r="AA47" s="148"/>
      <c r="AB47" s="148"/>
      <c r="AC47" s="148"/>
      <c r="AD47" s="148"/>
      <c r="AE47" s="148"/>
      <c r="AF47" s="148"/>
      <c r="AG47" s="148" t="s">
        <v>208</v>
      </c>
      <c r="AH47" s="148"/>
      <c r="AI47" s="148"/>
      <c r="AJ47" s="148"/>
      <c r="AK47" s="148"/>
      <c r="AL47" s="148"/>
      <c r="AM47" s="148"/>
      <c r="AN47" s="148"/>
      <c r="AO47" s="148"/>
      <c r="AP47" s="148"/>
      <c r="AQ47" s="148"/>
      <c r="AR47" s="148"/>
      <c r="AS47" s="148"/>
      <c r="AT47" s="148"/>
      <c r="AU47" s="148"/>
      <c r="AV47" s="148"/>
      <c r="AW47" s="148"/>
      <c r="AX47" s="148"/>
      <c r="AY47" s="148"/>
      <c r="AZ47" s="148"/>
      <c r="BA47" s="148"/>
      <c r="BB47" s="148"/>
      <c r="BC47" s="148"/>
      <c r="BD47" s="148"/>
      <c r="BE47" s="148"/>
      <c r="BF47" s="148"/>
      <c r="BG47" s="148"/>
      <c r="BH47" s="148"/>
    </row>
    <row r="48" spans="1:60" outlineLevel="1" x14ac:dyDescent="0.2">
      <c r="A48" s="177">
        <v>24</v>
      </c>
      <c r="B48" s="178" t="s">
        <v>266</v>
      </c>
      <c r="C48" s="187" t="s">
        <v>267</v>
      </c>
      <c r="D48" s="179" t="s">
        <v>193</v>
      </c>
      <c r="E48" s="180">
        <v>15</v>
      </c>
      <c r="F48" s="181"/>
      <c r="G48" s="182">
        <f t="shared" si="7"/>
        <v>0</v>
      </c>
      <c r="H48" s="181"/>
      <c r="I48" s="182">
        <f t="shared" si="8"/>
        <v>0</v>
      </c>
      <c r="J48" s="181"/>
      <c r="K48" s="182">
        <f t="shared" si="9"/>
        <v>0</v>
      </c>
      <c r="L48" s="182">
        <v>21</v>
      </c>
      <c r="M48" s="182">
        <f t="shared" si="10"/>
        <v>0</v>
      </c>
      <c r="N48" s="180">
        <v>0</v>
      </c>
      <c r="O48" s="180">
        <f t="shared" si="11"/>
        <v>0</v>
      </c>
      <c r="P48" s="180">
        <v>0</v>
      </c>
      <c r="Q48" s="180">
        <f t="shared" si="12"/>
        <v>0</v>
      </c>
      <c r="R48" s="182"/>
      <c r="S48" s="182" t="s">
        <v>228</v>
      </c>
      <c r="T48" s="183" t="s">
        <v>207</v>
      </c>
      <c r="U48" s="158">
        <v>0</v>
      </c>
      <c r="V48" s="158">
        <f t="shared" si="13"/>
        <v>0</v>
      </c>
      <c r="W48" s="158"/>
      <c r="X48" s="158" t="s">
        <v>197</v>
      </c>
      <c r="Y48" s="158" t="s">
        <v>198</v>
      </c>
      <c r="Z48" s="148"/>
      <c r="AA48" s="148"/>
      <c r="AB48" s="148"/>
      <c r="AC48" s="148"/>
      <c r="AD48" s="148"/>
      <c r="AE48" s="148"/>
      <c r="AF48" s="148"/>
      <c r="AG48" s="148" t="s">
        <v>208</v>
      </c>
      <c r="AH48" s="148"/>
      <c r="AI48" s="148"/>
      <c r="AJ48" s="148"/>
      <c r="AK48" s="148"/>
      <c r="AL48" s="148"/>
      <c r="AM48" s="148"/>
      <c r="AN48" s="148"/>
      <c r="AO48" s="148"/>
      <c r="AP48" s="148"/>
      <c r="AQ48" s="148"/>
      <c r="AR48" s="148"/>
      <c r="AS48" s="148"/>
      <c r="AT48" s="148"/>
      <c r="AU48" s="148"/>
      <c r="AV48" s="148"/>
      <c r="AW48" s="148"/>
      <c r="AX48" s="148"/>
      <c r="AY48" s="148"/>
      <c r="AZ48" s="148"/>
      <c r="BA48" s="148"/>
      <c r="BB48" s="148"/>
      <c r="BC48" s="148"/>
      <c r="BD48" s="148"/>
      <c r="BE48" s="148"/>
      <c r="BF48" s="148"/>
      <c r="BG48" s="148"/>
      <c r="BH48" s="148"/>
    </row>
    <row r="49" spans="1:60" outlineLevel="1" x14ac:dyDescent="0.2">
      <c r="A49" s="177">
        <v>25</v>
      </c>
      <c r="B49" s="178" t="s">
        <v>268</v>
      </c>
      <c r="C49" s="187" t="s">
        <v>269</v>
      </c>
      <c r="D49" s="179" t="s">
        <v>193</v>
      </c>
      <c r="E49" s="180">
        <v>15</v>
      </c>
      <c r="F49" s="181"/>
      <c r="G49" s="182">
        <f t="shared" si="7"/>
        <v>0</v>
      </c>
      <c r="H49" s="181"/>
      <c r="I49" s="182">
        <f t="shared" si="8"/>
        <v>0</v>
      </c>
      <c r="J49" s="181"/>
      <c r="K49" s="182">
        <f t="shared" si="9"/>
        <v>0</v>
      </c>
      <c r="L49" s="182">
        <v>21</v>
      </c>
      <c r="M49" s="182">
        <f t="shared" si="10"/>
        <v>0</v>
      </c>
      <c r="N49" s="180">
        <v>0</v>
      </c>
      <c r="O49" s="180">
        <f t="shared" si="11"/>
        <v>0</v>
      </c>
      <c r="P49" s="180">
        <v>0</v>
      </c>
      <c r="Q49" s="180">
        <f t="shared" si="12"/>
        <v>0</v>
      </c>
      <c r="R49" s="182"/>
      <c r="S49" s="182" t="s">
        <v>228</v>
      </c>
      <c r="T49" s="183" t="s">
        <v>207</v>
      </c>
      <c r="U49" s="158">
        <v>0</v>
      </c>
      <c r="V49" s="158">
        <f t="shared" si="13"/>
        <v>0</v>
      </c>
      <c r="W49" s="158"/>
      <c r="X49" s="158" t="s">
        <v>197</v>
      </c>
      <c r="Y49" s="158" t="s">
        <v>198</v>
      </c>
      <c r="Z49" s="148"/>
      <c r="AA49" s="148"/>
      <c r="AB49" s="148"/>
      <c r="AC49" s="148"/>
      <c r="AD49" s="148"/>
      <c r="AE49" s="148"/>
      <c r="AF49" s="148"/>
      <c r="AG49" s="148" t="s">
        <v>208</v>
      </c>
      <c r="AH49" s="148"/>
      <c r="AI49" s="148"/>
      <c r="AJ49" s="148"/>
      <c r="AK49" s="148"/>
      <c r="AL49" s="148"/>
      <c r="AM49" s="148"/>
      <c r="AN49" s="148"/>
      <c r="AO49" s="148"/>
      <c r="AP49" s="148"/>
      <c r="AQ49" s="148"/>
      <c r="AR49" s="148"/>
      <c r="AS49" s="148"/>
      <c r="AT49" s="148"/>
      <c r="AU49" s="148"/>
      <c r="AV49" s="148"/>
      <c r="AW49" s="148"/>
      <c r="AX49" s="148"/>
      <c r="AY49" s="148"/>
      <c r="AZ49" s="148"/>
      <c r="BA49" s="148"/>
      <c r="BB49" s="148"/>
      <c r="BC49" s="148"/>
      <c r="BD49" s="148"/>
      <c r="BE49" s="148"/>
      <c r="BF49" s="148"/>
      <c r="BG49" s="148"/>
      <c r="BH49" s="148"/>
    </row>
    <row r="50" spans="1:60" outlineLevel="1" x14ac:dyDescent="0.2">
      <c r="A50" s="177">
        <v>26</v>
      </c>
      <c r="B50" s="178" t="s">
        <v>270</v>
      </c>
      <c r="C50" s="187" t="s">
        <v>271</v>
      </c>
      <c r="D50" s="179" t="s">
        <v>206</v>
      </c>
      <c r="E50" s="180">
        <v>75</v>
      </c>
      <c r="F50" s="181"/>
      <c r="G50" s="182">
        <f t="shared" si="7"/>
        <v>0</v>
      </c>
      <c r="H50" s="181"/>
      <c r="I50" s="182">
        <f t="shared" si="8"/>
        <v>0</v>
      </c>
      <c r="J50" s="181"/>
      <c r="K50" s="182">
        <f t="shared" si="9"/>
        <v>0</v>
      </c>
      <c r="L50" s="182">
        <v>21</v>
      </c>
      <c r="M50" s="182">
        <f t="shared" si="10"/>
        <v>0</v>
      </c>
      <c r="N50" s="180">
        <v>0</v>
      </c>
      <c r="O50" s="180">
        <f t="shared" si="11"/>
        <v>0</v>
      </c>
      <c r="P50" s="180">
        <v>0</v>
      </c>
      <c r="Q50" s="180">
        <f t="shared" si="12"/>
        <v>0</v>
      </c>
      <c r="R50" s="182"/>
      <c r="S50" s="182" t="s">
        <v>228</v>
      </c>
      <c r="T50" s="183" t="s">
        <v>207</v>
      </c>
      <c r="U50" s="158">
        <v>0</v>
      </c>
      <c r="V50" s="158">
        <f t="shared" si="13"/>
        <v>0</v>
      </c>
      <c r="W50" s="158"/>
      <c r="X50" s="158" t="s">
        <v>197</v>
      </c>
      <c r="Y50" s="158" t="s">
        <v>198</v>
      </c>
      <c r="Z50" s="148"/>
      <c r="AA50" s="148"/>
      <c r="AB50" s="148"/>
      <c r="AC50" s="148"/>
      <c r="AD50" s="148"/>
      <c r="AE50" s="148"/>
      <c r="AF50" s="148"/>
      <c r="AG50" s="148" t="s">
        <v>208</v>
      </c>
      <c r="AH50" s="148"/>
      <c r="AI50" s="148"/>
      <c r="AJ50" s="148"/>
      <c r="AK50" s="148"/>
      <c r="AL50" s="148"/>
      <c r="AM50" s="148"/>
      <c r="AN50" s="148"/>
      <c r="AO50" s="148"/>
      <c r="AP50" s="148"/>
      <c r="AQ50" s="148"/>
      <c r="AR50" s="148"/>
      <c r="AS50" s="148"/>
      <c r="AT50" s="148"/>
      <c r="AU50" s="148"/>
      <c r="AV50" s="148"/>
      <c r="AW50" s="148"/>
      <c r="AX50" s="148"/>
      <c r="AY50" s="148"/>
      <c r="AZ50" s="148"/>
      <c r="BA50" s="148"/>
      <c r="BB50" s="148"/>
      <c r="BC50" s="148"/>
      <c r="BD50" s="148"/>
      <c r="BE50" s="148"/>
      <c r="BF50" s="148"/>
      <c r="BG50" s="148"/>
      <c r="BH50" s="148"/>
    </row>
    <row r="51" spans="1:60" outlineLevel="1" x14ac:dyDescent="0.2">
      <c r="A51" s="177">
        <v>27</v>
      </c>
      <c r="B51" s="178" t="s">
        <v>272</v>
      </c>
      <c r="C51" s="187" t="s">
        <v>273</v>
      </c>
      <c r="D51" s="179" t="s">
        <v>206</v>
      </c>
      <c r="E51" s="180">
        <v>75</v>
      </c>
      <c r="F51" s="181"/>
      <c r="G51" s="182">
        <f t="shared" si="7"/>
        <v>0</v>
      </c>
      <c r="H51" s="181"/>
      <c r="I51" s="182">
        <f t="shared" si="8"/>
        <v>0</v>
      </c>
      <c r="J51" s="181"/>
      <c r="K51" s="182">
        <f t="shared" si="9"/>
        <v>0</v>
      </c>
      <c r="L51" s="182">
        <v>21</v>
      </c>
      <c r="M51" s="182">
        <f t="shared" si="10"/>
        <v>0</v>
      </c>
      <c r="N51" s="180">
        <v>0</v>
      </c>
      <c r="O51" s="180">
        <f t="shared" si="11"/>
        <v>0</v>
      </c>
      <c r="P51" s="180">
        <v>0</v>
      </c>
      <c r="Q51" s="180">
        <f t="shared" si="12"/>
        <v>0</v>
      </c>
      <c r="R51" s="182"/>
      <c r="S51" s="182" t="s">
        <v>228</v>
      </c>
      <c r="T51" s="183" t="s">
        <v>207</v>
      </c>
      <c r="U51" s="158">
        <v>0</v>
      </c>
      <c r="V51" s="158">
        <f t="shared" si="13"/>
        <v>0</v>
      </c>
      <c r="W51" s="158"/>
      <c r="X51" s="158" t="s">
        <v>197</v>
      </c>
      <c r="Y51" s="158" t="s">
        <v>198</v>
      </c>
      <c r="Z51" s="148"/>
      <c r="AA51" s="148"/>
      <c r="AB51" s="148"/>
      <c r="AC51" s="148"/>
      <c r="AD51" s="148"/>
      <c r="AE51" s="148"/>
      <c r="AF51" s="148"/>
      <c r="AG51" s="148" t="s">
        <v>208</v>
      </c>
      <c r="AH51" s="148"/>
      <c r="AI51" s="148"/>
      <c r="AJ51" s="148"/>
      <c r="AK51" s="148"/>
      <c r="AL51" s="148"/>
      <c r="AM51" s="148"/>
      <c r="AN51" s="148"/>
      <c r="AO51" s="148"/>
      <c r="AP51" s="148"/>
      <c r="AQ51" s="148"/>
      <c r="AR51" s="148"/>
      <c r="AS51" s="148"/>
      <c r="AT51" s="148"/>
      <c r="AU51" s="148"/>
      <c r="AV51" s="148"/>
      <c r="AW51" s="148"/>
      <c r="AX51" s="148"/>
      <c r="AY51" s="148"/>
      <c r="AZ51" s="148"/>
      <c r="BA51" s="148"/>
      <c r="BB51" s="148"/>
      <c r="BC51" s="148"/>
      <c r="BD51" s="148"/>
      <c r="BE51" s="148"/>
      <c r="BF51" s="148"/>
      <c r="BG51" s="148"/>
      <c r="BH51" s="148"/>
    </row>
    <row r="52" spans="1:60" outlineLevel="1" x14ac:dyDescent="0.2">
      <c r="A52" s="177">
        <v>28</v>
      </c>
      <c r="B52" s="178" t="s">
        <v>274</v>
      </c>
      <c r="C52" s="187" t="s">
        <v>275</v>
      </c>
      <c r="D52" s="179" t="s">
        <v>276</v>
      </c>
      <c r="E52" s="180">
        <v>1.5</v>
      </c>
      <c r="F52" s="181"/>
      <c r="G52" s="182">
        <f t="shared" si="7"/>
        <v>0</v>
      </c>
      <c r="H52" s="181"/>
      <c r="I52" s="182">
        <f t="shared" si="8"/>
        <v>0</v>
      </c>
      <c r="J52" s="181"/>
      <c r="K52" s="182">
        <f t="shared" si="9"/>
        <v>0</v>
      </c>
      <c r="L52" s="182">
        <v>21</v>
      </c>
      <c r="M52" s="182">
        <f t="shared" si="10"/>
        <v>0</v>
      </c>
      <c r="N52" s="180">
        <v>1E-3</v>
      </c>
      <c r="O52" s="180">
        <f t="shared" si="11"/>
        <v>0</v>
      </c>
      <c r="P52" s="180">
        <v>0</v>
      </c>
      <c r="Q52" s="180">
        <f t="shared" si="12"/>
        <v>0</v>
      </c>
      <c r="R52" s="182"/>
      <c r="S52" s="182" t="s">
        <v>228</v>
      </c>
      <c r="T52" s="183" t="s">
        <v>207</v>
      </c>
      <c r="U52" s="158">
        <v>0</v>
      </c>
      <c r="V52" s="158">
        <f t="shared" si="13"/>
        <v>0</v>
      </c>
      <c r="W52" s="158"/>
      <c r="X52" s="158" t="s">
        <v>255</v>
      </c>
      <c r="Y52" s="158" t="s">
        <v>198</v>
      </c>
      <c r="Z52" s="148"/>
      <c r="AA52" s="148"/>
      <c r="AB52" s="148"/>
      <c r="AC52" s="148"/>
      <c r="AD52" s="148"/>
      <c r="AE52" s="148"/>
      <c r="AF52" s="148"/>
      <c r="AG52" s="148" t="s">
        <v>256</v>
      </c>
      <c r="AH52" s="148"/>
      <c r="AI52" s="148"/>
      <c r="AJ52" s="148"/>
      <c r="AK52" s="148"/>
      <c r="AL52" s="148"/>
      <c r="AM52" s="148"/>
      <c r="AN52" s="148"/>
      <c r="AO52" s="148"/>
      <c r="AP52" s="148"/>
      <c r="AQ52" s="148"/>
      <c r="AR52" s="148"/>
      <c r="AS52" s="148"/>
      <c r="AT52" s="148"/>
      <c r="AU52" s="148"/>
      <c r="AV52" s="148"/>
      <c r="AW52" s="148"/>
      <c r="AX52" s="148"/>
      <c r="AY52" s="148"/>
      <c r="AZ52" s="148"/>
      <c r="BA52" s="148"/>
      <c r="BB52" s="148"/>
      <c r="BC52" s="148"/>
      <c r="BD52" s="148"/>
      <c r="BE52" s="148"/>
      <c r="BF52" s="148"/>
      <c r="BG52" s="148"/>
      <c r="BH52" s="148"/>
    </row>
    <row r="53" spans="1:60" x14ac:dyDescent="0.2">
      <c r="A53" s="162" t="s">
        <v>189</v>
      </c>
      <c r="B53" s="163" t="s">
        <v>118</v>
      </c>
      <c r="C53" s="184" t="s">
        <v>120</v>
      </c>
      <c r="D53" s="164"/>
      <c r="E53" s="165"/>
      <c r="F53" s="166"/>
      <c r="G53" s="166">
        <f>SUMIF(AG54:AG57,"&lt;&gt;NOR",G54:G57)</f>
        <v>0</v>
      </c>
      <c r="H53" s="166"/>
      <c r="I53" s="166">
        <f>SUM(I54:I57)</f>
        <v>0</v>
      </c>
      <c r="J53" s="166"/>
      <c r="K53" s="166">
        <f>SUM(K54:K57)</f>
        <v>0</v>
      </c>
      <c r="L53" s="166"/>
      <c r="M53" s="166">
        <f>SUM(M54:M57)</f>
        <v>0</v>
      </c>
      <c r="N53" s="165"/>
      <c r="O53" s="165">
        <f>SUM(O54:O57)</f>
        <v>0</v>
      </c>
      <c r="P53" s="165"/>
      <c r="Q53" s="165">
        <f>SUM(Q54:Q57)</f>
        <v>0</v>
      </c>
      <c r="R53" s="166"/>
      <c r="S53" s="166"/>
      <c r="T53" s="167"/>
      <c r="U53" s="161"/>
      <c r="V53" s="161">
        <f>SUM(V54:V57)</f>
        <v>0.9</v>
      </c>
      <c r="W53" s="161"/>
      <c r="X53" s="161"/>
      <c r="Y53" s="161"/>
      <c r="AG53" t="s">
        <v>190</v>
      </c>
    </row>
    <row r="54" spans="1:60" outlineLevel="1" x14ac:dyDescent="0.2">
      <c r="A54" s="177">
        <v>29</v>
      </c>
      <c r="B54" s="178" t="s">
        <v>277</v>
      </c>
      <c r="C54" s="187" t="s">
        <v>278</v>
      </c>
      <c r="D54" s="179" t="s">
        <v>206</v>
      </c>
      <c r="E54" s="180">
        <v>225</v>
      </c>
      <c r="F54" s="181"/>
      <c r="G54" s="182">
        <f>ROUND(E54*F54,2)</f>
        <v>0</v>
      </c>
      <c r="H54" s="181"/>
      <c r="I54" s="182">
        <f>ROUND(E54*H54,2)</f>
        <v>0</v>
      </c>
      <c r="J54" s="181"/>
      <c r="K54" s="182">
        <f>ROUND(E54*J54,2)</f>
        <v>0</v>
      </c>
      <c r="L54" s="182">
        <v>21</v>
      </c>
      <c r="M54" s="182">
        <f>G54*(1+L54/100)</f>
        <v>0</v>
      </c>
      <c r="N54" s="180">
        <v>0</v>
      </c>
      <c r="O54" s="180">
        <f>ROUND(E54*N54,2)</f>
        <v>0</v>
      </c>
      <c r="P54" s="180">
        <v>0</v>
      </c>
      <c r="Q54" s="180">
        <f>ROUND(E54*P54,2)</f>
        <v>0</v>
      </c>
      <c r="R54" s="182" t="s">
        <v>279</v>
      </c>
      <c r="S54" s="182" t="s">
        <v>195</v>
      </c>
      <c r="T54" s="183" t="s">
        <v>207</v>
      </c>
      <c r="U54" s="158">
        <v>4.0000000000000001E-3</v>
      </c>
      <c r="V54" s="158">
        <f>ROUND(E54*U54,2)</f>
        <v>0.9</v>
      </c>
      <c r="W54" s="158"/>
      <c r="X54" s="158" t="s">
        <v>197</v>
      </c>
      <c r="Y54" s="158" t="s">
        <v>198</v>
      </c>
      <c r="Z54" s="148"/>
      <c r="AA54" s="148"/>
      <c r="AB54" s="148"/>
      <c r="AC54" s="148"/>
      <c r="AD54" s="148"/>
      <c r="AE54" s="148"/>
      <c r="AF54" s="148"/>
      <c r="AG54" s="148" t="s">
        <v>208</v>
      </c>
      <c r="AH54" s="148"/>
      <c r="AI54" s="148"/>
      <c r="AJ54" s="148"/>
      <c r="AK54" s="148"/>
      <c r="AL54" s="148"/>
      <c r="AM54" s="148"/>
      <c r="AN54" s="148"/>
      <c r="AO54" s="148"/>
      <c r="AP54" s="148"/>
      <c r="AQ54" s="148"/>
      <c r="AR54" s="148"/>
      <c r="AS54" s="148"/>
      <c r="AT54" s="148"/>
      <c r="AU54" s="148"/>
      <c r="AV54" s="148"/>
      <c r="AW54" s="148"/>
      <c r="AX54" s="148"/>
      <c r="AY54" s="148"/>
      <c r="AZ54" s="148"/>
      <c r="BA54" s="148"/>
      <c r="BB54" s="148"/>
      <c r="BC54" s="148"/>
      <c r="BD54" s="148"/>
      <c r="BE54" s="148"/>
      <c r="BF54" s="148"/>
      <c r="BG54" s="148"/>
      <c r="BH54" s="148"/>
    </row>
    <row r="55" spans="1:60" outlineLevel="1" x14ac:dyDescent="0.2">
      <c r="A55" s="177">
        <v>30</v>
      </c>
      <c r="B55" s="178" t="s">
        <v>280</v>
      </c>
      <c r="C55" s="187" t="s">
        <v>281</v>
      </c>
      <c r="D55" s="179" t="s">
        <v>206</v>
      </c>
      <c r="E55" s="180">
        <v>225</v>
      </c>
      <c r="F55" s="181"/>
      <c r="G55" s="182">
        <f>ROUND(E55*F55,2)</f>
        <v>0</v>
      </c>
      <c r="H55" s="181"/>
      <c r="I55" s="182">
        <f>ROUND(E55*H55,2)</f>
        <v>0</v>
      </c>
      <c r="J55" s="181"/>
      <c r="K55" s="182">
        <f>ROUND(E55*J55,2)</f>
        <v>0</v>
      </c>
      <c r="L55" s="182">
        <v>21</v>
      </c>
      <c r="M55" s="182">
        <f>G55*(1+L55/100)</f>
        <v>0</v>
      </c>
      <c r="N55" s="180">
        <v>0</v>
      </c>
      <c r="O55" s="180">
        <f>ROUND(E55*N55,2)</f>
        <v>0</v>
      </c>
      <c r="P55" s="180">
        <v>0</v>
      </c>
      <c r="Q55" s="180">
        <f>ROUND(E55*P55,2)</f>
        <v>0</v>
      </c>
      <c r="R55" s="182"/>
      <c r="S55" s="182" t="s">
        <v>228</v>
      </c>
      <c r="T55" s="183" t="s">
        <v>207</v>
      </c>
      <c r="U55" s="158">
        <v>0</v>
      </c>
      <c r="V55" s="158">
        <f>ROUND(E55*U55,2)</f>
        <v>0</v>
      </c>
      <c r="W55" s="158"/>
      <c r="X55" s="158" t="s">
        <v>197</v>
      </c>
      <c r="Y55" s="158" t="s">
        <v>198</v>
      </c>
      <c r="Z55" s="148"/>
      <c r="AA55" s="148"/>
      <c r="AB55" s="148"/>
      <c r="AC55" s="148"/>
      <c r="AD55" s="148"/>
      <c r="AE55" s="148"/>
      <c r="AF55" s="148"/>
      <c r="AG55" s="148" t="s">
        <v>208</v>
      </c>
      <c r="AH55" s="148"/>
      <c r="AI55" s="148"/>
      <c r="AJ55" s="148"/>
      <c r="AK55" s="148"/>
      <c r="AL55" s="148"/>
      <c r="AM55" s="148"/>
      <c r="AN55" s="148"/>
      <c r="AO55" s="148"/>
      <c r="AP55" s="148"/>
      <c r="AQ55" s="148"/>
      <c r="AR55" s="148"/>
      <c r="AS55" s="148"/>
      <c r="AT55" s="148"/>
      <c r="AU55" s="148"/>
      <c r="AV55" s="148"/>
      <c r="AW55" s="148"/>
      <c r="AX55" s="148"/>
      <c r="AY55" s="148"/>
      <c r="AZ55" s="148"/>
      <c r="BA55" s="148"/>
      <c r="BB55" s="148"/>
      <c r="BC55" s="148"/>
      <c r="BD55" s="148"/>
      <c r="BE55" s="148"/>
      <c r="BF55" s="148"/>
      <c r="BG55" s="148"/>
      <c r="BH55" s="148"/>
    </row>
    <row r="56" spans="1:60" ht="22.5" outlineLevel="1" x14ac:dyDescent="0.2">
      <c r="A56" s="177">
        <v>31</v>
      </c>
      <c r="B56" s="178" t="s">
        <v>282</v>
      </c>
      <c r="C56" s="187" t="s">
        <v>283</v>
      </c>
      <c r="D56" s="179" t="s">
        <v>206</v>
      </c>
      <c r="E56" s="180">
        <v>225</v>
      </c>
      <c r="F56" s="181"/>
      <c r="G56" s="182">
        <f>ROUND(E56*F56,2)</f>
        <v>0</v>
      </c>
      <c r="H56" s="181"/>
      <c r="I56" s="182">
        <f>ROUND(E56*H56,2)</f>
        <v>0</v>
      </c>
      <c r="J56" s="181"/>
      <c r="K56" s="182">
        <f>ROUND(E56*J56,2)</f>
        <v>0</v>
      </c>
      <c r="L56" s="182">
        <v>21</v>
      </c>
      <c r="M56" s="182">
        <f>G56*(1+L56/100)</f>
        <v>0</v>
      </c>
      <c r="N56" s="180">
        <v>0</v>
      </c>
      <c r="O56" s="180">
        <f>ROUND(E56*N56,2)</f>
        <v>0</v>
      </c>
      <c r="P56" s="180">
        <v>0</v>
      </c>
      <c r="Q56" s="180">
        <f>ROUND(E56*P56,2)</f>
        <v>0</v>
      </c>
      <c r="R56" s="182"/>
      <c r="S56" s="182" t="s">
        <v>228</v>
      </c>
      <c r="T56" s="183" t="s">
        <v>207</v>
      </c>
      <c r="U56" s="158">
        <v>0</v>
      </c>
      <c r="V56" s="158">
        <f>ROUND(E56*U56,2)</f>
        <v>0</v>
      </c>
      <c r="W56" s="158"/>
      <c r="X56" s="158" t="s">
        <v>197</v>
      </c>
      <c r="Y56" s="158" t="s">
        <v>198</v>
      </c>
      <c r="Z56" s="148"/>
      <c r="AA56" s="148"/>
      <c r="AB56" s="148"/>
      <c r="AC56" s="148"/>
      <c r="AD56" s="148"/>
      <c r="AE56" s="148"/>
      <c r="AF56" s="148"/>
      <c r="AG56" s="148" t="s">
        <v>208</v>
      </c>
      <c r="AH56" s="148"/>
      <c r="AI56" s="148"/>
      <c r="AJ56" s="148"/>
      <c r="AK56" s="148"/>
      <c r="AL56" s="148"/>
      <c r="AM56" s="148"/>
      <c r="AN56" s="148"/>
      <c r="AO56" s="148"/>
      <c r="AP56" s="148"/>
      <c r="AQ56" s="148"/>
      <c r="AR56" s="148"/>
      <c r="AS56" s="148"/>
      <c r="AT56" s="148"/>
      <c r="AU56" s="148"/>
      <c r="AV56" s="148"/>
      <c r="AW56" s="148"/>
      <c r="AX56" s="148"/>
      <c r="AY56" s="148"/>
      <c r="AZ56" s="148"/>
      <c r="BA56" s="148"/>
      <c r="BB56" s="148"/>
      <c r="BC56" s="148"/>
      <c r="BD56" s="148"/>
      <c r="BE56" s="148"/>
      <c r="BF56" s="148"/>
      <c r="BG56" s="148"/>
      <c r="BH56" s="148"/>
    </row>
    <row r="57" spans="1:60" ht="22.5" outlineLevel="1" x14ac:dyDescent="0.2">
      <c r="A57" s="177">
        <v>32</v>
      </c>
      <c r="B57" s="178" t="s">
        <v>284</v>
      </c>
      <c r="C57" s="187" t="s">
        <v>285</v>
      </c>
      <c r="D57" s="179" t="s">
        <v>206</v>
      </c>
      <c r="E57" s="180">
        <v>225</v>
      </c>
      <c r="F57" s="181"/>
      <c r="G57" s="182">
        <f>ROUND(E57*F57,2)</f>
        <v>0</v>
      </c>
      <c r="H57" s="181"/>
      <c r="I57" s="182">
        <f>ROUND(E57*H57,2)</f>
        <v>0</v>
      </c>
      <c r="J57" s="181"/>
      <c r="K57" s="182">
        <f>ROUND(E57*J57,2)</f>
        <v>0</v>
      </c>
      <c r="L57" s="182">
        <v>21</v>
      </c>
      <c r="M57" s="182">
        <f>G57*(1+L57/100)</f>
        <v>0</v>
      </c>
      <c r="N57" s="180">
        <v>0</v>
      </c>
      <c r="O57" s="180">
        <f>ROUND(E57*N57,2)</f>
        <v>0</v>
      </c>
      <c r="P57" s="180">
        <v>0</v>
      </c>
      <c r="Q57" s="180">
        <f>ROUND(E57*P57,2)</f>
        <v>0</v>
      </c>
      <c r="R57" s="182"/>
      <c r="S57" s="182" t="s">
        <v>228</v>
      </c>
      <c r="T57" s="183" t="s">
        <v>207</v>
      </c>
      <c r="U57" s="158">
        <v>0</v>
      </c>
      <c r="V57" s="158">
        <f>ROUND(E57*U57,2)</f>
        <v>0</v>
      </c>
      <c r="W57" s="158"/>
      <c r="X57" s="158" t="s">
        <v>197</v>
      </c>
      <c r="Y57" s="158" t="s">
        <v>198</v>
      </c>
      <c r="Z57" s="148"/>
      <c r="AA57" s="148"/>
      <c r="AB57" s="148"/>
      <c r="AC57" s="148"/>
      <c r="AD57" s="148"/>
      <c r="AE57" s="148"/>
      <c r="AF57" s="148"/>
      <c r="AG57" s="148" t="s">
        <v>208</v>
      </c>
      <c r="AH57" s="148"/>
      <c r="AI57" s="148"/>
      <c r="AJ57" s="148"/>
      <c r="AK57" s="148"/>
      <c r="AL57" s="148"/>
      <c r="AM57" s="148"/>
      <c r="AN57" s="148"/>
      <c r="AO57" s="148"/>
      <c r="AP57" s="148"/>
      <c r="AQ57" s="148"/>
      <c r="AR57" s="148"/>
      <c r="AS57" s="148"/>
      <c r="AT57" s="148"/>
      <c r="AU57" s="148"/>
      <c r="AV57" s="148"/>
      <c r="AW57" s="148"/>
      <c r="AX57" s="148"/>
      <c r="AY57" s="148"/>
      <c r="AZ57" s="148"/>
      <c r="BA57" s="148"/>
      <c r="BB57" s="148"/>
      <c r="BC57" s="148"/>
      <c r="BD57" s="148"/>
      <c r="BE57" s="148"/>
      <c r="BF57" s="148"/>
      <c r="BG57" s="148"/>
      <c r="BH57" s="148"/>
    </row>
    <row r="58" spans="1:60" x14ac:dyDescent="0.2">
      <c r="A58" s="162" t="s">
        <v>189</v>
      </c>
      <c r="B58" s="163" t="s">
        <v>121</v>
      </c>
      <c r="C58" s="184" t="s">
        <v>122</v>
      </c>
      <c r="D58" s="164"/>
      <c r="E58" s="165"/>
      <c r="F58" s="166"/>
      <c r="G58" s="166">
        <f>SUMIF(AG59:AG97,"&lt;&gt;NOR",G59:G97)</f>
        <v>0</v>
      </c>
      <c r="H58" s="166"/>
      <c r="I58" s="166">
        <f>SUM(I59:I97)</f>
        <v>0</v>
      </c>
      <c r="J58" s="166"/>
      <c r="K58" s="166">
        <f>SUM(K59:K97)</f>
        <v>0</v>
      </c>
      <c r="L58" s="166"/>
      <c r="M58" s="166">
        <f>SUM(M59:M97)</f>
        <v>0</v>
      </c>
      <c r="N58" s="165"/>
      <c r="O58" s="165">
        <f>SUM(O59:O97)</f>
        <v>5.839999999999999</v>
      </c>
      <c r="P58" s="165"/>
      <c r="Q58" s="165">
        <f>SUM(Q59:Q97)</f>
        <v>0.45</v>
      </c>
      <c r="R58" s="166"/>
      <c r="S58" s="166"/>
      <c r="T58" s="167"/>
      <c r="U58" s="161"/>
      <c r="V58" s="161">
        <f>SUM(V59:V97)</f>
        <v>44.8</v>
      </c>
      <c r="W58" s="161"/>
      <c r="X58" s="161"/>
      <c r="Y58" s="161"/>
      <c r="AG58" t="s">
        <v>190</v>
      </c>
    </row>
    <row r="59" spans="1:60" outlineLevel="1" x14ac:dyDescent="0.2">
      <c r="A59" s="169">
        <v>33</v>
      </c>
      <c r="B59" s="170" t="s">
        <v>286</v>
      </c>
      <c r="C59" s="185" t="s">
        <v>287</v>
      </c>
      <c r="D59" s="171" t="s">
        <v>288</v>
      </c>
      <c r="E59" s="172">
        <v>6</v>
      </c>
      <c r="F59" s="173"/>
      <c r="G59" s="174">
        <f>ROUND(E59*F59,2)</f>
        <v>0</v>
      </c>
      <c r="H59" s="173"/>
      <c r="I59" s="174">
        <f>ROUND(E59*H59,2)</f>
        <v>0</v>
      </c>
      <c r="J59" s="173"/>
      <c r="K59" s="174">
        <f>ROUND(E59*J59,2)</f>
        <v>0</v>
      </c>
      <c r="L59" s="174">
        <v>21</v>
      </c>
      <c r="M59" s="174">
        <f>G59*(1+L59/100)</f>
        <v>0</v>
      </c>
      <c r="N59" s="172">
        <v>2.0000000000000002E-5</v>
      </c>
      <c r="O59" s="172">
        <f>ROUND(E59*N59,2)</f>
        <v>0</v>
      </c>
      <c r="P59" s="172">
        <v>0</v>
      </c>
      <c r="Q59" s="172">
        <f>ROUND(E59*P59,2)</f>
        <v>0</v>
      </c>
      <c r="R59" s="174" t="s">
        <v>224</v>
      </c>
      <c r="S59" s="174" t="s">
        <v>195</v>
      </c>
      <c r="T59" s="175" t="s">
        <v>195</v>
      </c>
      <c r="U59" s="158">
        <v>0.432</v>
      </c>
      <c r="V59" s="158">
        <f>ROUND(E59*U59,2)</f>
        <v>2.59</v>
      </c>
      <c r="W59" s="158"/>
      <c r="X59" s="158" t="s">
        <v>197</v>
      </c>
      <c r="Y59" s="158" t="s">
        <v>198</v>
      </c>
      <c r="Z59" s="148"/>
      <c r="AA59" s="148"/>
      <c r="AB59" s="148"/>
      <c r="AC59" s="148"/>
      <c r="AD59" s="148"/>
      <c r="AE59" s="148"/>
      <c r="AF59" s="148"/>
      <c r="AG59" s="148" t="s">
        <v>199</v>
      </c>
      <c r="AH59" s="148"/>
      <c r="AI59" s="148"/>
      <c r="AJ59" s="148"/>
      <c r="AK59" s="148"/>
      <c r="AL59" s="148"/>
      <c r="AM59" s="148"/>
      <c r="AN59" s="148"/>
      <c r="AO59" s="148"/>
      <c r="AP59" s="148"/>
      <c r="AQ59" s="148"/>
      <c r="AR59" s="148"/>
      <c r="AS59" s="148"/>
      <c r="AT59" s="148"/>
      <c r="AU59" s="148"/>
      <c r="AV59" s="148"/>
      <c r="AW59" s="148"/>
      <c r="AX59" s="148"/>
      <c r="AY59" s="148"/>
      <c r="AZ59" s="148"/>
      <c r="BA59" s="148"/>
      <c r="BB59" s="148"/>
      <c r="BC59" s="148"/>
      <c r="BD59" s="148"/>
      <c r="BE59" s="148"/>
      <c r="BF59" s="148"/>
      <c r="BG59" s="148"/>
      <c r="BH59" s="148"/>
    </row>
    <row r="60" spans="1:60" outlineLevel="2" x14ac:dyDescent="0.2">
      <c r="A60" s="155"/>
      <c r="B60" s="156"/>
      <c r="C60" s="186" t="s">
        <v>289</v>
      </c>
      <c r="D60" s="159"/>
      <c r="E60" s="160">
        <v>6</v>
      </c>
      <c r="F60" s="158"/>
      <c r="G60" s="158"/>
      <c r="H60" s="158"/>
      <c r="I60" s="158"/>
      <c r="J60" s="158"/>
      <c r="K60" s="158"/>
      <c r="L60" s="158"/>
      <c r="M60" s="158"/>
      <c r="N60" s="157"/>
      <c r="O60" s="157"/>
      <c r="P60" s="157"/>
      <c r="Q60" s="157"/>
      <c r="R60" s="158"/>
      <c r="S60" s="158"/>
      <c r="T60" s="158"/>
      <c r="U60" s="158"/>
      <c r="V60" s="158"/>
      <c r="W60" s="158"/>
      <c r="X60" s="158"/>
      <c r="Y60" s="158"/>
      <c r="Z60" s="148"/>
      <c r="AA60" s="148"/>
      <c r="AB60" s="148"/>
      <c r="AC60" s="148"/>
      <c r="AD60" s="148"/>
      <c r="AE60" s="148"/>
      <c r="AF60" s="148"/>
      <c r="AG60" s="148" t="s">
        <v>203</v>
      </c>
      <c r="AH60" s="148">
        <v>5</v>
      </c>
      <c r="AI60" s="148"/>
      <c r="AJ60" s="148"/>
      <c r="AK60" s="148"/>
      <c r="AL60" s="148"/>
      <c r="AM60" s="148"/>
      <c r="AN60" s="148"/>
      <c r="AO60" s="148"/>
      <c r="AP60" s="148"/>
      <c r="AQ60" s="148"/>
      <c r="AR60" s="148"/>
      <c r="AS60" s="148"/>
      <c r="AT60" s="148"/>
      <c r="AU60" s="148"/>
      <c r="AV60" s="148"/>
      <c r="AW60" s="148"/>
      <c r="AX60" s="148"/>
      <c r="AY60" s="148"/>
      <c r="AZ60" s="148"/>
      <c r="BA60" s="148"/>
      <c r="BB60" s="148"/>
      <c r="BC60" s="148"/>
      <c r="BD60" s="148"/>
      <c r="BE60" s="148"/>
      <c r="BF60" s="148"/>
      <c r="BG60" s="148"/>
      <c r="BH60" s="148"/>
    </row>
    <row r="61" spans="1:60" outlineLevel="1" x14ac:dyDescent="0.2">
      <c r="A61" s="177">
        <v>34</v>
      </c>
      <c r="B61" s="178" t="s">
        <v>286</v>
      </c>
      <c r="C61" s="187" t="s">
        <v>287</v>
      </c>
      <c r="D61" s="179" t="s">
        <v>288</v>
      </c>
      <c r="E61" s="180">
        <v>6</v>
      </c>
      <c r="F61" s="181"/>
      <c r="G61" s="182">
        <f>ROUND(E61*F61,2)</f>
        <v>0</v>
      </c>
      <c r="H61" s="181"/>
      <c r="I61" s="182">
        <f>ROUND(E61*H61,2)</f>
        <v>0</v>
      </c>
      <c r="J61" s="181"/>
      <c r="K61" s="182">
        <f>ROUND(E61*J61,2)</f>
        <v>0</v>
      </c>
      <c r="L61" s="182">
        <v>21</v>
      </c>
      <c r="M61" s="182">
        <f>G61*(1+L61/100)</f>
        <v>0</v>
      </c>
      <c r="N61" s="180">
        <v>2.0000000000000002E-5</v>
      </c>
      <c r="O61" s="180">
        <f>ROUND(E61*N61,2)</f>
        <v>0</v>
      </c>
      <c r="P61" s="180">
        <v>0</v>
      </c>
      <c r="Q61" s="180">
        <f>ROUND(E61*P61,2)</f>
        <v>0</v>
      </c>
      <c r="R61" s="182" t="s">
        <v>224</v>
      </c>
      <c r="S61" s="182" t="s">
        <v>195</v>
      </c>
      <c r="T61" s="183" t="s">
        <v>195</v>
      </c>
      <c r="U61" s="158">
        <v>0.432</v>
      </c>
      <c r="V61" s="158">
        <f>ROUND(E61*U61,2)</f>
        <v>2.59</v>
      </c>
      <c r="W61" s="158"/>
      <c r="X61" s="158" t="s">
        <v>197</v>
      </c>
      <c r="Y61" s="158" t="s">
        <v>198</v>
      </c>
      <c r="Z61" s="148"/>
      <c r="AA61" s="148"/>
      <c r="AB61" s="148"/>
      <c r="AC61" s="148"/>
      <c r="AD61" s="148"/>
      <c r="AE61" s="148"/>
      <c r="AF61" s="148"/>
      <c r="AG61" s="148" t="s">
        <v>199</v>
      </c>
      <c r="AH61" s="148"/>
      <c r="AI61" s="148"/>
      <c r="AJ61" s="148"/>
      <c r="AK61" s="148"/>
      <c r="AL61" s="148"/>
      <c r="AM61" s="148"/>
      <c r="AN61" s="148"/>
      <c r="AO61" s="148"/>
      <c r="AP61" s="148"/>
      <c r="AQ61" s="148"/>
      <c r="AR61" s="148"/>
      <c r="AS61" s="148"/>
      <c r="AT61" s="148"/>
      <c r="AU61" s="148"/>
      <c r="AV61" s="148"/>
      <c r="AW61" s="148"/>
      <c r="AX61" s="148"/>
      <c r="AY61" s="148"/>
      <c r="AZ61" s="148"/>
      <c r="BA61" s="148"/>
      <c r="BB61" s="148"/>
      <c r="BC61" s="148"/>
      <c r="BD61" s="148"/>
      <c r="BE61" s="148"/>
      <c r="BF61" s="148"/>
      <c r="BG61" s="148"/>
      <c r="BH61" s="148"/>
    </row>
    <row r="62" spans="1:60" ht="33.75" outlineLevel="1" x14ac:dyDescent="0.2">
      <c r="A62" s="177">
        <v>35</v>
      </c>
      <c r="B62" s="178" t="s">
        <v>290</v>
      </c>
      <c r="C62" s="187" t="s">
        <v>291</v>
      </c>
      <c r="D62" s="179" t="s">
        <v>288</v>
      </c>
      <c r="E62" s="180">
        <v>6</v>
      </c>
      <c r="F62" s="181"/>
      <c r="G62" s="182">
        <f>ROUND(E62*F62,2)</f>
        <v>0</v>
      </c>
      <c r="H62" s="181"/>
      <c r="I62" s="182">
        <f>ROUND(E62*H62,2)</f>
        <v>0</v>
      </c>
      <c r="J62" s="181"/>
      <c r="K62" s="182">
        <f>ROUND(E62*J62,2)</f>
        <v>0</v>
      </c>
      <c r="L62" s="182">
        <v>21</v>
      </c>
      <c r="M62" s="182">
        <f>G62*(1+L62/100)</f>
        <v>0</v>
      </c>
      <c r="N62" s="180">
        <v>0</v>
      </c>
      <c r="O62" s="180">
        <f>ROUND(E62*N62,2)</f>
        <v>0</v>
      </c>
      <c r="P62" s="180">
        <v>0</v>
      </c>
      <c r="Q62" s="180">
        <f>ROUND(E62*P62,2)</f>
        <v>0</v>
      </c>
      <c r="R62" s="182" t="s">
        <v>224</v>
      </c>
      <c r="S62" s="182" t="s">
        <v>195</v>
      </c>
      <c r="T62" s="183" t="s">
        <v>195</v>
      </c>
      <c r="U62" s="158">
        <v>3.4740000000000002</v>
      </c>
      <c r="V62" s="158">
        <f>ROUND(E62*U62,2)</f>
        <v>20.84</v>
      </c>
      <c r="W62" s="158"/>
      <c r="X62" s="158" t="s">
        <v>197</v>
      </c>
      <c r="Y62" s="158" t="s">
        <v>198</v>
      </c>
      <c r="Z62" s="148"/>
      <c r="AA62" s="148"/>
      <c r="AB62" s="148"/>
      <c r="AC62" s="148"/>
      <c r="AD62" s="148"/>
      <c r="AE62" s="148"/>
      <c r="AF62" s="148"/>
      <c r="AG62" s="148" t="s">
        <v>199</v>
      </c>
      <c r="AH62" s="148"/>
      <c r="AI62" s="148"/>
      <c r="AJ62" s="148"/>
      <c r="AK62" s="148"/>
      <c r="AL62" s="148"/>
      <c r="AM62" s="148"/>
      <c r="AN62" s="148"/>
      <c r="AO62" s="148"/>
      <c r="AP62" s="148"/>
      <c r="AQ62" s="148"/>
      <c r="AR62" s="148"/>
      <c r="AS62" s="148"/>
      <c r="AT62" s="148"/>
      <c r="AU62" s="148"/>
      <c r="AV62" s="148"/>
      <c r="AW62" s="148"/>
      <c r="AX62" s="148"/>
      <c r="AY62" s="148"/>
      <c r="AZ62" s="148"/>
      <c r="BA62" s="148"/>
      <c r="BB62" s="148"/>
      <c r="BC62" s="148"/>
      <c r="BD62" s="148"/>
      <c r="BE62" s="148"/>
      <c r="BF62" s="148"/>
      <c r="BG62" s="148"/>
      <c r="BH62" s="148"/>
    </row>
    <row r="63" spans="1:60" outlineLevel="1" x14ac:dyDescent="0.2">
      <c r="A63" s="169">
        <v>36</v>
      </c>
      <c r="B63" s="170" t="s">
        <v>292</v>
      </c>
      <c r="C63" s="185" t="s">
        <v>293</v>
      </c>
      <c r="D63" s="171" t="s">
        <v>288</v>
      </c>
      <c r="E63" s="172">
        <v>6</v>
      </c>
      <c r="F63" s="173"/>
      <c r="G63" s="174">
        <f>ROUND(E63*F63,2)</f>
        <v>0</v>
      </c>
      <c r="H63" s="173"/>
      <c r="I63" s="174">
        <f>ROUND(E63*H63,2)</f>
        <v>0</v>
      </c>
      <c r="J63" s="173"/>
      <c r="K63" s="174">
        <f>ROUND(E63*J63,2)</f>
        <v>0</v>
      </c>
      <c r="L63" s="174">
        <v>21</v>
      </c>
      <c r="M63" s="174">
        <f>G63*(1+L63/100)</f>
        <v>0</v>
      </c>
      <c r="N63" s="172">
        <v>0.12303</v>
      </c>
      <c r="O63" s="172">
        <f>ROUND(E63*N63,2)</f>
        <v>0.74</v>
      </c>
      <c r="P63" s="172">
        <v>0</v>
      </c>
      <c r="Q63" s="172">
        <f>ROUND(E63*P63,2)</f>
        <v>0</v>
      </c>
      <c r="R63" s="174" t="s">
        <v>224</v>
      </c>
      <c r="S63" s="174" t="s">
        <v>195</v>
      </c>
      <c r="T63" s="175" t="s">
        <v>195</v>
      </c>
      <c r="U63" s="158">
        <v>0.86</v>
      </c>
      <c r="V63" s="158">
        <f>ROUND(E63*U63,2)</f>
        <v>5.16</v>
      </c>
      <c r="W63" s="158"/>
      <c r="X63" s="158" t="s">
        <v>197</v>
      </c>
      <c r="Y63" s="158" t="s">
        <v>198</v>
      </c>
      <c r="Z63" s="148"/>
      <c r="AA63" s="148"/>
      <c r="AB63" s="148"/>
      <c r="AC63" s="148"/>
      <c r="AD63" s="148"/>
      <c r="AE63" s="148"/>
      <c r="AF63" s="148"/>
      <c r="AG63" s="148" t="s">
        <v>199</v>
      </c>
      <c r="AH63" s="148"/>
      <c r="AI63" s="148"/>
      <c r="AJ63" s="148"/>
      <c r="AK63" s="148"/>
      <c r="AL63" s="148"/>
      <c r="AM63" s="148"/>
      <c r="AN63" s="148"/>
      <c r="AO63" s="148"/>
      <c r="AP63" s="148"/>
      <c r="AQ63" s="148"/>
      <c r="AR63" s="148"/>
      <c r="AS63" s="148"/>
      <c r="AT63" s="148"/>
      <c r="AU63" s="148"/>
      <c r="AV63" s="148"/>
      <c r="AW63" s="148"/>
      <c r="AX63" s="148"/>
      <c r="AY63" s="148"/>
      <c r="AZ63" s="148"/>
      <c r="BA63" s="148"/>
      <c r="BB63" s="148"/>
      <c r="BC63" s="148"/>
      <c r="BD63" s="148"/>
      <c r="BE63" s="148"/>
      <c r="BF63" s="148"/>
      <c r="BG63" s="148"/>
      <c r="BH63" s="148"/>
    </row>
    <row r="64" spans="1:60" outlineLevel="2" x14ac:dyDescent="0.2">
      <c r="A64" s="155"/>
      <c r="B64" s="156"/>
      <c r="C64" s="247" t="s">
        <v>294</v>
      </c>
      <c r="D64" s="248"/>
      <c r="E64" s="248"/>
      <c r="F64" s="248"/>
      <c r="G64" s="248"/>
      <c r="H64" s="158"/>
      <c r="I64" s="158"/>
      <c r="J64" s="158"/>
      <c r="K64" s="158"/>
      <c r="L64" s="158"/>
      <c r="M64" s="158"/>
      <c r="N64" s="157"/>
      <c r="O64" s="157"/>
      <c r="P64" s="157"/>
      <c r="Q64" s="157"/>
      <c r="R64" s="158"/>
      <c r="S64" s="158"/>
      <c r="T64" s="158"/>
      <c r="U64" s="158"/>
      <c r="V64" s="158"/>
      <c r="W64" s="158"/>
      <c r="X64" s="158"/>
      <c r="Y64" s="158"/>
      <c r="Z64" s="148"/>
      <c r="AA64" s="148"/>
      <c r="AB64" s="148"/>
      <c r="AC64" s="148"/>
      <c r="AD64" s="148"/>
      <c r="AE64" s="148"/>
      <c r="AF64" s="148"/>
      <c r="AG64" s="148" t="s">
        <v>201</v>
      </c>
      <c r="AH64" s="148"/>
      <c r="AI64" s="148"/>
      <c r="AJ64" s="148"/>
      <c r="AK64" s="148"/>
      <c r="AL64" s="148"/>
      <c r="AM64" s="148"/>
      <c r="AN64" s="148"/>
      <c r="AO64" s="148"/>
      <c r="AP64" s="148"/>
      <c r="AQ64" s="148"/>
      <c r="AR64" s="148"/>
      <c r="AS64" s="148"/>
      <c r="AT64" s="148"/>
      <c r="AU64" s="148"/>
      <c r="AV64" s="148"/>
      <c r="AW64" s="148"/>
      <c r="AX64" s="148"/>
      <c r="AY64" s="148"/>
      <c r="AZ64" s="148"/>
      <c r="BA64" s="148"/>
      <c r="BB64" s="148"/>
      <c r="BC64" s="148"/>
      <c r="BD64" s="148"/>
      <c r="BE64" s="148"/>
      <c r="BF64" s="148"/>
      <c r="BG64" s="148"/>
      <c r="BH64" s="148"/>
    </row>
    <row r="65" spans="1:60" outlineLevel="1" x14ac:dyDescent="0.2">
      <c r="A65" s="169">
        <v>37</v>
      </c>
      <c r="B65" s="170" t="s">
        <v>295</v>
      </c>
      <c r="C65" s="185" t="s">
        <v>296</v>
      </c>
      <c r="D65" s="171" t="s">
        <v>261</v>
      </c>
      <c r="E65" s="172">
        <v>330</v>
      </c>
      <c r="F65" s="173"/>
      <c r="G65" s="174">
        <f>ROUND(E65*F65,2)</f>
        <v>0</v>
      </c>
      <c r="H65" s="173"/>
      <c r="I65" s="174">
        <f>ROUND(E65*H65,2)</f>
        <v>0</v>
      </c>
      <c r="J65" s="173"/>
      <c r="K65" s="174">
        <f>ROUND(E65*J65,2)</f>
        <v>0</v>
      </c>
      <c r="L65" s="174">
        <v>21</v>
      </c>
      <c r="M65" s="174">
        <f>G65*(1+L65/100)</f>
        <v>0</v>
      </c>
      <c r="N65" s="172">
        <v>5.0000000000000002E-5</v>
      </c>
      <c r="O65" s="172">
        <f>ROUND(E65*N65,2)</f>
        <v>0.02</v>
      </c>
      <c r="P65" s="172">
        <v>0</v>
      </c>
      <c r="Q65" s="172">
        <f>ROUND(E65*P65,2)</f>
        <v>0</v>
      </c>
      <c r="R65" s="174" t="s">
        <v>224</v>
      </c>
      <c r="S65" s="174" t="s">
        <v>195</v>
      </c>
      <c r="T65" s="175" t="s">
        <v>196</v>
      </c>
      <c r="U65" s="158">
        <v>3.4000000000000002E-2</v>
      </c>
      <c r="V65" s="158">
        <f>ROUND(E65*U65,2)</f>
        <v>11.22</v>
      </c>
      <c r="W65" s="158"/>
      <c r="X65" s="158" t="s">
        <v>197</v>
      </c>
      <c r="Y65" s="158" t="s">
        <v>198</v>
      </c>
      <c r="Z65" s="148"/>
      <c r="AA65" s="148"/>
      <c r="AB65" s="148"/>
      <c r="AC65" s="148"/>
      <c r="AD65" s="148"/>
      <c r="AE65" s="148"/>
      <c r="AF65" s="148"/>
      <c r="AG65" s="148" t="s">
        <v>199</v>
      </c>
      <c r="AH65" s="148"/>
      <c r="AI65" s="148"/>
      <c r="AJ65" s="148"/>
      <c r="AK65" s="148"/>
      <c r="AL65" s="148"/>
      <c r="AM65" s="148"/>
      <c r="AN65" s="148"/>
      <c r="AO65" s="148"/>
      <c r="AP65" s="148"/>
      <c r="AQ65" s="148"/>
      <c r="AR65" s="148"/>
      <c r="AS65" s="148"/>
      <c r="AT65" s="148"/>
      <c r="AU65" s="148"/>
      <c r="AV65" s="148"/>
      <c r="AW65" s="148"/>
      <c r="AX65" s="148"/>
      <c r="AY65" s="148"/>
      <c r="AZ65" s="148"/>
      <c r="BA65" s="148"/>
      <c r="BB65" s="148"/>
      <c r="BC65" s="148"/>
      <c r="BD65" s="148"/>
      <c r="BE65" s="148"/>
      <c r="BF65" s="148"/>
      <c r="BG65" s="148"/>
      <c r="BH65" s="148"/>
    </row>
    <row r="66" spans="1:60" outlineLevel="2" x14ac:dyDescent="0.2">
      <c r="A66" s="155"/>
      <c r="B66" s="156"/>
      <c r="C66" s="186" t="s">
        <v>297</v>
      </c>
      <c r="D66" s="159"/>
      <c r="E66" s="160">
        <v>330</v>
      </c>
      <c r="F66" s="158"/>
      <c r="G66" s="158"/>
      <c r="H66" s="158"/>
      <c r="I66" s="158"/>
      <c r="J66" s="158"/>
      <c r="K66" s="158"/>
      <c r="L66" s="158"/>
      <c r="M66" s="158"/>
      <c r="N66" s="157"/>
      <c r="O66" s="157"/>
      <c r="P66" s="157"/>
      <c r="Q66" s="157"/>
      <c r="R66" s="158"/>
      <c r="S66" s="158"/>
      <c r="T66" s="158"/>
      <c r="U66" s="158"/>
      <c r="V66" s="158"/>
      <c r="W66" s="158"/>
      <c r="X66" s="158"/>
      <c r="Y66" s="158"/>
      <c r="Z66" s="148"/>
      <c r="AA66" s="148"/>
      <c r="AB66" s="148"/>
      <c r="AC66" s="148"/>
      <c r="AD66" s="148"/>
      <c r="AE66" s="148"/>
      <c r="AF66" s="148"/>
      <c r="AG66" s="148" t="s">
        <v>203</v>
      </c>
      <c r="AH66" s="148">
        <v>5</v>
      </c>
      <c r="AI66" s="148"/>
      <c r="AJ66" s="148"/>
      <c r="AK66" s="148"/>
      <c r="AL66" s="148"/>
      <c r="AM66" s="148"/>
      <c r="AN66" s="148"/>
      <c r="AO66" s="148"/>
      <c r="AP66" s="148"/>
      <c r="AQ66" s="148"/>
      <c r="AR66" s="148"/>
      <c r="AS66" s="148"/>
      <c r="AT66" s="148"/>
      <c r="AU66" s="148"/>
      <c r="AV66" s="148"/>
      <c r="AW66" s="148"/>
      <c r="AX66" s="148"/>
      <c r="AY66" s="148"/>
      <c r="AZ66" s="148"/>
      <c r="BA66" s="148"/>
      <c r="BB66" s="148"/>
      <c r="BC66" s="148"/>
      <c r="BD66" s="148"/>
      <c r="BE66" s="148"/>
      <c r="BF66" s="148"/>
      <c r="BG66" s="148"/>
      <c r="BH66" s="148"/>
    </row>
    <row r="67" spans="1:60" outlineLevel="1" x14ac:dyDescent="0.2">
      <c r="A67" s="177">
        <v>38</v>
      </c>
      <c r="B67" s="178" t="s">
        <v>298</v>
      </c>
      <c r="C67" s="187" t="s">
        <v>299</v>
      </c>
      <c r="D67" s="179" t="s">
        <v>300</v>
      </c>
      <c r="E67" s="180">
        <v>1</v>
      </c>
      <c r="F67" s="181"/>
      <c r="G67" s="182">
        <f>ROUND(E67*F67,2)</f>
        <v>0</v>
      </c>
      <c r="H67" s="181"/>
      <c r="I67" s="182">
        <f>ROUND(E67*H67,2)</f>
        <v>0</v>
      </c>
      <c r="J67" s="181"/>
      <c r="K67" s="182">
        <f>ROUND(E67*J67,2)</f>
        <v>0</v>
      </c>
      <c r="L67" s="182">
        <v>21</v>
      </c>
      <c r="M67" s="182">
        <f>G67*(1+L67/100)</f>
        <v>0</v>
      </c>
      <c r="N67" s="180">
        <v>0</v>
      </c>
      <c r="O67" s="180">
        <f>ROUND(E67*N67,2)</f>
        <v>0</v>
      </c>
      <c r="P67" s="180">
        <v>0</v>
      </c>
      <c r="Q67" s="180">
        <f>ROUND(E67*P67,2)</f>
        <v>0</v>
      </c>
      <c r="R67" s="182"/>
      <c r="S67" s="182" t="s">
        <v>301</v>
      </c>
      <c r="T67" s="183" t="s">
        <v>302</v>
      </c>
      <c r="U67" s="158">
        <v>0</v>
      </c>
      <c r="V67" s="158">
        <f>ROUND(E67*U67,2)</f>
        <v>0</v>
      </c>
      <c r="W67" s="158"/>
      <c r="X67" s="158" t="s">
        <v>197</v>
      </c>
      <c r="Y67" s="158" t="s">
        <v>198</v>
      </c>
      <c r="Z67" s="148"/>
      <c r="AA67" s="148"/>
      <c r="AB67" s="148"/>
      <c r="AC67" s="148"/>
      <c r="AD67" s="148"/>
      <c r="AE67" s="148"/>
      <c r="AF67" s="148"/>
      <c r="AG67" s="148" t="s">
        <v>208</v>
      </c>
      <c r="AH67" s="148"/>
      <c r="AI67" s="148"/>
      <c r="AJ67" s="148"/>
      <c r="AK67" s="148"/>
      <c r="AL67" s="148"/>
      <c r="AM67" s="148"/>
      <c r="AN67" s="148"/>
      <c r="AO67" s="148"/>
      <c r="AP67" s="148"/>
      <c r="AQ67" s="148"/>
      <c r="AR67" s="148"/>
      <c r="AS67" s="148"/>
      <c r="AT67" s="148"/>
      <c r="AU67" s="148"/>
      <c r="AV67" s="148"/>
      <c r="AW67" s="148"/>
      <c r="AX67" s="148"/>
      <c r="AY67" s="148"/>
      <c r="AZ67" s="148"/>
      <c r="BA67" s="148"/>
      <c r="BB67" s="148"/>
      <c r="BC67" s="148"/>
      <c r="BD67" s="148"/>
      <c r="BE67" s="148"/>
      <c r="BF67" s="148"/>
      <c r="BG67" s="148"/>
      <c r="BH67" s="148"/>
    </row>
    <row r="68" spans="1:60" ht="22.5" outlineLevel="1" x14ac:dyDescent="0.2">
      <c r="A68" s="177">
        <v>39</v>
      </c>
      <c r="B68" s="178" t="s">
        <v>303</v>
      </c>
      <c r="C68" s="187" t="s">
        <v>304</v>
      </c>
      <c r="D68" s="179" t="s">
        <v>261</v>
      </c>
      <c r="E68" s="180">
        <v>300</v>
      </c>
      <c r="F68" s="181"/>
      <c r="G68" s="182">
        <f>ROUND(E68*F68,2)</f>
        <v>0</v>
      </c>
      <c r="H68" s="181"/>
      <c r="I68" s="182">
        <f>ROUND(E68*H68,2)</f>
        <v>0</v>
      </c>
      <c r="J68" s="181"/>
      <c r="K68" s="182">
        <f>ROUND(E68*J68,2)</f>
        <v>0</v>
      </c>
      <c r="L68" s="182">
        <v>21</v>
      </c>
      <c r="M68" s="182">
        <f>G68*(1+L68/100)</f>
        <v>0</v>
      </c>
      <c r="N68" s="180">
        <v>0</v>
      </c>
      <c r="O68" s="180">
        <f>ROUND(E68*N68,2)</f>
        <v>0</v>
      </c>
      <c r="P68" s="180">
        <v>0</v>
      </c>
      <c r="Q68" s="180">
        <f>ROUND(E68*P68,2)</f>
        <v>0</v>
      </c>
      <c r="R68" s="182"/>
      <c r="S68" s="182" t="s">
        <v>228</v>
      </c>
      <c r="T68" s="183" t="s">
        <v>207</v>
      </c>
      <c r="U68" s="158">
        <v>0</v>
      </c>
      <c r="V68" s="158">
        <f>ROUND(E68*U68,2)</f>
        <v>0</v>
      </c>
      <c r="W68" s="158"/>
      <c r="X68" s="158" t="s">
        <v>197</v>
      </c>
      <c r="Y68" s="158" t="s">
        <v>198</v>
      </c>
      <c r="Z68" s="148"/>
      <c r="AA68" s="148"/>
      <c r="AB68" s="148"/>
      <c r="AC68" s="148"/>
      <c r="AD68" s="148"/>
      <c r="AE68" s="148"/>
      <c r="AF68" s="148"/>
      <c r="AG68" s="148" t="s">
        <v>208</v>
      </c>
      <c r="AH68" s="148"/>
      <c r="AI68" s="148"/>
      <c r="AJ68" s="148"/>
      <c r="AK68" s="148"/>
      <c r="AL68" s="148"/>
      <c r="AM68" s="148"/>
      <c r="AN68" s="148"/>
      <c r="AO68" s="148"/>
      <c r="AP68" s="148"/>
      <c r="AQ68" s="148"/>
      <c r="AR68" s="148"/>
      <c r="AS68" s="148"/>
      <c r="AT68" s="148"/>
      <c r="AU68" s="148"/>
      <c r="AV68" s="148"/>
      <c r="AW68" s="148"/>
      <c r="AX68" s="148"/>
      <c r="AY68" s="148"/>
      <c r="AZ68" s="148"/>
      <c r="BA68" s="148"/>
      <c r="BB68" s="148"/>
      <c r="BC68" s="148"/>
      <c r="BD68" s="148"/>
      <c r="BE68" s="148"/>
      <c r="BF68" s="148"/>
      <c r="BG68" s="148"/>
      <c r="BH68" s="148"/>
    </row>
    <row r="69" spans="1:60" ht="22.5" outlineLevel="1" x14ac:dyDescent="0.2">
      <c r="A69" s="177">
        <v>40</v>
      </c>
      <c r="B69" s="178" t="s">
        <v>305</v>
      </c>
      <c r="C69" s="187" t="s">
        <v>306</v>
      </c>
      <c r="D69" s="179" t="s">
        <v>288</v>
      </c>
      <c r="E69" s="180">
        <v>26</v>
      </c>
      <c r="F69" s="181"/>
      <c r="G69" s="182">
        <f>ROUND(E69*F69,2)</f>
        <v>0</v>
      </c>
      <c r="H69" s="181"/>
      <c r="I69" s="182">
        <f>ROUND(E69*H69,2)</f>
        <v>0</v>
      </c>
      <c r="J69" s="181"/>
      <c r="K69" s="182">
        <f>ROUND(E69*J69,2)</f>
        <v>0</v>
      </c>
      <c r="L69" s="182">
        <v>21</v>
      </c>
      <c r="M69" s="182">
        <f>G69*(1+L69/100)</f>
        <v>0</v>
      </c>
      <c r="N69" s="180">
        <v>0</v>
      </c>
      <c r="O69" s="180">
        <f>ROUND(E69*N69,2)</f>
        <v>0</v>
      </c>
      <c r="P69" s="180">
        <v>0</v>
      </c>
      <c r="Q69" s="180">
        <f>ROUND(E69*P69,2)</f>
        <v>0</v>
      </c>
      <c r="R69" s="182"/>
      <c r="S69" s="182" t="s">
        <v>228</v>
      </c>
      <c r="T69" s="183" t="s">
        <v>207</v>
      </c>
      <c r="U69" s="158">
        <v>0</v>
      </c>
      <c r="V69" s="158">
        <f>ROUND(E69*U69,2)</f>
        <v>0</v>
      </c>
      <c r="W69" s="158"/>
      <c r="X69" s="158" t="s">
        <v>197</v>
      </c>
      <c r="Y69" s="158" t="s">
        <v>198</v>
      </c>
      <c r="Z69" s="148"/>
      <c r="AA69" s="148"/>
      <c r="AB69" s="148"/>
      <c r="AC69" s="148"/>
      <c r="AD69" s="148"/>
      <c r="AE69" s="148"/>
      <c r="AF69" s="148"/>
      <c r="AG69" s="148" t="s">
        <v>208</v>
      </c>
      <c r="AH69" s="148"/>
      <c r="AI69" s="148"/>
      <c r="AJ69" s="148"/>
      <c r="AK69" s="148"/>
      <c r="AL69" s="148"/>
      <c r="AM69" s="148"/>
      <c r="AN69" s="148"/>
      <c r="AO69" s="148"/>
      <c r="AP69" s="148"/>
      <c r="AQ69" s="148"/>
      <c r="AR69" s="148"/>
      <c r="AS69" s="148"/>
      <c r="AT69" s="148"/>
      <c r="AU69" s="148"/>
      <c r="AV69" s="148"/>
      <c r="AW69" s="148"/>
      <c r="AX69" s="148"/>
      <c r="AY69" s="148"/>
      <c r="AZ69" s="148"/>
      <c r="BA69" s="148"/>
      <c r="BB69" s="148"/>
      <c r="BC69" s="148"/>
      <c r="BD69" s="148"/>
      <c r="BE69" s="148"/>
      <c r="BF69" s="148"/>
      <c r="BG69" s="148"/>
      <c r="BH69" s="148"/>
    </row>
    <row r="70" spans="1:60" outlineLevel="1" x14ac:dyDescent="0.2">
      <c r="A70" s="177">
        <v>41</v>
      </c>
      <c r="B70" s="178" t="s">
        <v>307</v>
      </c>
      <c r="C70" s="187" t="s">
        <v>308</v>
      </c>
      <c r="D70" s="179" t="s">
        <v>261</v>
      </c>
      <c r="E70" s="180">
        <v>90</v>
      </c>
      <c r="F70" s="181"/>
      <c r="G70" s="182">
        <f>ROUND(E70*F70,2)</f>
        <v>0</v>
      </c>
      <c r="H70" s="181"/>
      <c r="I70" s="182">
        <f>ROUND(E70*H70,2)</f>
        <v>0</v>
      </c>
      <c r="J70" s="181"/>
      <c r="K70" s="182">
        <f>ROUND(E70*J70,2)</f>
        <v>0</v>
      </c>
      <c r="L70" s="182">
        <v>21</v>
      </c>
      <c r="M70" s="182">
        <f>G70*(1+L70/100)</f>
        <v>0</v>
      </c>
      <c r="N70" s="180">
        <v>0</v>
      </c>
      <c r="O70" s="180">
        <f>ROUND(E70*N70,2)</f>
        <v>0</v>
      </c>
      <c r="P70" s="180">
        <v>5.0000000000000001E-3</v>
      </c>
      <c r="Q70" s="180">
        <f>ROUND(E70*P70,2)</f>
        <v>0.45</v>
      </c>
      <c r="R70" s="182"/>
      <c r="S70" s="182" t="s">
        <v>228</v>
      </c>
      <c r="T70" s="183" t="s">
        <v>207</v>
      </c>
      <c r="U70" s="158">
        <v>0</v>
      </c>
      <c r="V70" s="158">
        <f>ROUND(E70*U70,2)</f>
        <v>0</v>
      </c>
      <c r="W70" s="158"/>
      <c r="X70" s="158" t="s">
        <v>197</v>
      </c>
      <c r="Y70" s="158" t="s">
        <v>198</v>
      </c>
      <c r="Z70" s="148"/>
      <c r="AA70" s="148"/>
      <c r="AB70" s="148"/>
      <c r="AC70" s="148"/>
      <c r="AD70" s="148"/>
      <c r="AE70" s="148"/>
      <c r="AF70" s="148"/>
      <c r="AG70" s="148" t="s">
        <v>208</v>
      </c>
      <c r="AH70" s="148"/>
      <c r="AI70" s="148"/>
      <c r="AJ70" s="148"/>
      <c r="AK70" s="148"/>
      <c r="AL70" s="148"/>
      <c r="AM70" s="148"/>
      <c r="AN70" s="148"/>
      <c r="AO70" s="148"/>
      <c r="AP70" s="148"/>
      <c r="AQ70" s="148"/>
      <c r="AR70" s="148"/>
      <c r="AS70" s="148"/>
      <c r="AT70" s="148"/>
      <c r="AU70" s="148"/>
      <c r="AV70" s="148"/>
      <c r="AW70" s="148"/>
      <c r="AX70" s="148"/>
      <c r="AY70" s="148"/>
      <c r="AZ70" s="148"/>
      <c r="BA70" s="148"/>
      <c r="BB70" s="148"/>
      <c r="BC70" s="148"/>
      <c r="BD70" s="148"/>
      <c r="BE70" s="148"/>
      <c r="BF70" s="148"/>
      <c r="BG70" s="148"/>
      <c r="BH70" s="148"/>
    </row>
    <row r="71" spans="1:60" outlineLevel="1" x14ac:dyDescent="0.2">
      <c r="A71" s="169">
        <v>42</v>
      </c>
      <c r="B71" s="170" t="s">
        <v>309</v>
      </c>
      <c r="C71" s="185" t="s">
        <v>310</v>
      </c>
      <c r="D71" s="171" t="s">
        <v>288</v>
      </c>
      <c r="E71" s="172">
        <v>6</v>
      </c>
      <c r="F71" s="173"/>
      <c r="G71" s="174">
        <f>ROUND(E71*F71,2)</f>
        <v>0</v>
      </c>
      <c r="H71" s="173"/>
      <c r="I71" s="174">
        <f>ROUND(E71*H71,2)</f>
        <v>0</v>
      </c>
      <c r="J71" s="173"/>
      <c r="K71" s="174">
        <f>ROUND(E71*J71,2)</f>
        <v>0</v>
      </c>
      <c r="L71" s="174">
        <v>21</v>
      </c>
      <c r="M71" s="174">
        <f>G71*(1+L71/100)</f>
        <v>0</v>
      </c>
      <c r="N71" s="172">
        <v>2.4000000000000001E-4</v>
      </c>
      <c r="O71" s="172">
        <f>ROUND(E71*N71,2)</f>
        <v>0</v>
      </c>
      <c r="P71" s="172">
        <v>0</v>
      </c>
      <c r="Q71" s="172">
        <f>ROUND(E71*P71,2)</f>
        <v>0</v>
      </c>
      <c r="R71" s="174"/>
      <c r="S71" s="174" t="s">
        <v>301</v>
      </c>
      <c r="T71" s="175" t="s">
        <v>302</v>
      </c>
      <c r="U71" s="158">
        <v>0.4</v>
      </c>
      <c r="V71" s="158">
        <f>ROUND(E71*U71,2)</f>
        <v>2.4</v>
      </c>
      <c r="W71" s="158"/>
      <c r="X71" s="158" t="s">
        <v>197</v>
      </c>
      <c r="Y71" s="158" t="s">
        <v>198</v>
      </c>
      <c r="Z71" s="148"/>
      <c r="AA71" s="148"/>
      <c r="AB71" s="148"/>
      <c r="AC71" s="148"/>
      <c r="AD71" s="148"/>
      <c r="AE71" s="148"/>
      <c r="AF71" s="148"/>
      <c r="AG71" s="148" t="s">
        <v>199</v>
      </c>
      <c r="AH71" s="148"/>
      <c r="AI71" s="148"/>
      <c r="AJ71" s="148"/>
      <c r="AK71" s="148"/>
      <c r="AL71" s="148"/>
      <c r="AM71" s="148"/>
      <c r="AN71" s="148"/>
      <c r="AO71" s="148"/>
      <c r="AP71" s="148"/>
      <c r="AQ71" s="148"/>
      <c r="AR71" s="148"/>
      <c r="AS71" s="148"/>
      <c r="AT71" s="148"/>
      <c r="AU71" s="148"/>
      <c r="AV71" s="148"/>
      <c r="AW71" s="148"/>
      <c r="AX71" s="148"/>
      <c r="AY71" s="148"/>
      <c r="AZ71" s="148"/>
      <c r="BA71" s="148"/>
      <c r="BB71" s="148"/>
      <c r="BC71" s="148"/>
      <c r="BD71" s="148"/>
      <c r="BE71" s="148"/>
      <c r="BF71" s="148"/>
      <c r="BG71" s="148"/>
      <c r="BH71" s="148"/>
    </row>
    <row r="72" spans="1:60" outlineLevel="2" x14ac:dyDescent="0.2">
      <c r="A72" s="155"/>
      <c r="B72" s="156"/>
      <c r="C72" s="249" t="s">
        <v>311</v>
      </c>
      <c r="D72" s="250"/>
      <c r="E72" s="250"/>
      <c r="F72" s="250"/>
      <c r="G72" s="250"/>
      <c r="H72" s="158"/>
      <c r="I72" s="158"/>
      <c r="J72" s="158"/>
      <c r="K72" s="158"/>
      <c r="L72" s="158"/>
      <c r="M72" s="158"/>
      <c r="N72" s="157"/>
      <c r="O72" s="157"/>
      <c r="P72" s="157"/>
      <c r="Q72" s="157"/>
      <c r="R72" s="158"/>
      <c r="S72" s="158"/>
      <c r="T72" s="158"/>
      <c r="U72" s="158"/>
      <c r="V72" s="158"/>
      <c r="W72" s="158"/>
      <c r="X72" s="158"/>
      <c r="Y72" s="158"/>
      <c r="Z72" s="148"/>
      <c r="AA72" s="148"/>
      <c r="AB72" s="148"/>
      <c r="AC72" s="148"/>
      <c r="AD72" s="148"/>
      <c r="AE72" s="148"/>
      <c r="AF72" s="148"/>
      <c r="AG72" s="148" t="s">
        <v>312</v>
      </c>
      <c r="AH72" s="148"/>
      <c r="AI72" s="148"/>
      <c r="AJ72" s="148"/>
      <c r="AK72" s="148"/>
      <c r="AL72" s="148"/>
      <c r="AM72" s="148"/>
      <c r="AN72" s="148"/>
      <c r="AO72" s="148"/>
      <c r="AP72" s="148"/>
      <c r="AQ72" s="148"/>
      <c r="AR72" s="148"/>
      <c r="AS72" s="148"/>
      <c r="AT72" s="148"/>
      <c r="AU72" s="148"/>
      <c r="AV72" s="148"/>
      <c r="AW72" s="148"/>
      <c r="AX72" s="148"/>
      <c r="AY72" s="148"/>
      <c r="AZ72" s="148"/>
      <c r="BA72" s="148"/>
      <c r="BB72" s="148"/>
      <c r="BC72" s="148"/>
      <c r="BD72" s="148"/>
      <c r="BE72" s="148"/>
      <c r="BF72" s="148"/>
      <c r="BG72" s="148"/>
      <c r="BH72" s="148"/>
    </row>
    <row r="73" spans="1:60" outlineLevel="1" x14ac:dyDescent="0.2">
      <c r="A73" s="177">
        <v>43</v>
      </c>
      <c r="B73" s="178" t="s">
        <v>313</v>
      </c>
      <c r="C73" s="187" t="s">
        <v>314</v>
      </c>
      <c r="D73" s="179" t="s">
        <v>288</v>
      </c>
      <c r="E73" s="180">
        <v>2</v>
      </c>
      <c r="F73" s="181"/>
      <c r="G73" s="182">
        <f>ROUND(E73*F73,2)</f>
        <v>0</v>
      </c>
      <c r="H73" s="181"/>
      <c r="I73" s="182">
        <f>ROUND(E73*H73,2)</f>
        <v>0</v>
      </c>
      <c r="J73" s="181"/>
      <c r="K73" s="182">
        <f>ROUND(E73*J73,2)</f>
        <v>0</v>
      </c>
      <c r="L73" s="182">
        <v>21</v>
      </c>
      <c r="M73" s="182">
        <f>G73*(1+L73/100)</f>
        <v>0</v>
      </c>
      <c r="N73" s="180">
        <v>1.6199999999999999E-2</v>
      </c>
      <c r="O73" s="180">
        <f>ROUND(E73*N73,2)</f>
        <v>0.03</v>
      </c>
      <c r="P73" s="180">
        <v>0</v>
      </c>
      <c r="Q73" s="180">
        <f>ROUND(E73*P73,2)</f>
        <v>0</v>
      </c>
      <c r="R73" s="182"/>
      <c r="S73" s="182" t="s">
        <v>301</v>
      </c>
      <c r="T73" s="183" t="s">
        <v>207</v>
      </c>
      <c r="U73" s="158">
        <v>0</v>
      </c>
      <c r="V73" s="158">
        <f>ROUND(E73*U73,2)</f>
        <v>0</v>
      </c>
      <c r="W73" s="158"/>
      <c r="X73" s="158" t="s">
        <v>255</v>
      </c>
      <c r="Y73" s="158" t="s">
        <v>198</v>
      </c>
      <c r="Z73" s="148"/>
      <c r="AA73" s="148"/>
      <c r="AB73" s="148"/>
      <c r="AC73" s="148"/>
      <c r="AD73" s="148"/>
      <c r="AE73" s="148"/>
      <c r="AF73" s="148"/>
      <c r="AG73" s="148" t="s">
        <v>256</v>
      </c>
      <c r="AH73" s="148"/>
      <c r="AI73" s="148"/>
      <c r="AJ73" s="148"/>
      <c r="AK73" s="148"/>
      <c r="AL73" s="148"/>
      <c r="AM73" s="148"/>
      <c r="AN73" s="148"/>
      <c r="AO73" s="148"/>
      <c r="AP73" s="148"/>
      <c r="AQ73" s="148"/>
      <c r="AR73" s="148"/>
      <c r="AS73" s="148"/>
      <c r="AT73" s="148"/>
      <c r="AU73" s="148"/>
      <c r="AV73" s="148"/>
      <c r="AW73" s="148"/>
      <c r="AX73" s="148"/>
      <c r="AY73" s="148"/>
      <c r="AZ73" s="148"/>
      <c r="BA73" s="148"/>
      <c r="BB73" s="148"/>
      <c r="BC73" s="148"/>
      <c r="BD73" s="148"/>
      <c r="BE73" s="148"/>
      <c r="BF73" s="148"/>
      <c r="BG73" s="148"/>
      <c r="BH73" s="148"/>
    </row>
    <row r="74" spans="1:60" ht="22.5" outlineLevel="1" x14ac:dyDescent="0.2">
      <c r="A74" s="169">
        <v>44</v>
      </c>
      <c r="B74" s="170" t="s">
        <v>315</v>
      </c>
      <c r="C74" s="185" t="s">
        <v>316</v>
      </c>
      <c r="D74" s="171" t="s">
        <v>288</v>
      </c>
      <c r="E74" s="172">
        <v>6</v>
      </c>
      <c r="F74" s="173"/>
      <c r="G74" s="174">
        <f>ROUND(E74*F74,2)</f>
        <v>0</v>
      </c>
      <c r="H74" s="173"/>
      <c r="I74" s="174">
        <f>ROUND(E74*H74,2)</f>
        <v>0</v>
      </c>
      <c r="J74" s="173"/>
      <c r="K74" s="174">
        <f>ROUND(E74*J74,2)</f>
        <v>0</v>
      </c>
      <c r="L74" s="174">
        <v>21</v>
      </c>
      <c r="M74" s="174">
        <f>G74*(1+L74/100)</f>
        <v>0</v>
      </c>
      <c r="N74" s="172">
        <v>6.4999999999999997E-3</v>
      </c>
      <c r="O74" s="172">
        <f>ROUND(E74*N74,2)</f>
        <v>0.04</v>
      </c>
      <c r="P74" s="172">
        <v>0</v>
      </c>
      <c r="Q74" s="172">
        <f>ROUND(E74*P74,2)</f>
        <v>0</v>
      </c>
      <c r="R74" s="174" t="s">
        <v>317</v>
      </c>
      <c r="S74" s="174" t="s">
        <v>195</v>
      </c>
      <c r="T74" s="175" t="s">
        <v>195</v>
      </c>
      <c r="U74" s="158">
        <v>0</v>
      </c>
      <c r="V74" s="158">
        <f>ROUND(E74*U74,2)</f>
        <v>0</v>
      </c>
      <c r="W74" s="158"/>
      <c r="X74" s="158" t="s">
        <v>255</v>
      </c>
      <c r="Y74" s="158" t="s">
        <v>198</v>
      </c>
      <c r="Z74" s="148"/>
      <c r="AA74" s="148"/>
      <c r="AB74" s="148"/>
      <c r="AC74" s="148"/>
      <c r="AD74" s="148"/>
      <c r="AE74" s="148"/>
      <c r="AF74" s="148"/>
      <c r="AG74" s="148" t="s">
        <v>318</v>
      </c>
      <c r="AH74" s="148"/>
      <c r="AI74" s="148"/>
      <c r="AJ74" s="148"/>
      <c r="AK74" s="148"/>
      <c r="AL74" s="148"/>
      <c r="AM74" s="148"/>
      <c r="AN74" s="148"/>
      <c r="AO74" s="148"/>
      <c r="AP74" s="148"/>
      <c r="AQ74" s="148"/>
      <c r="AR74" s="148"/>
      <c r="AS74" s="148"/>
      <c r="AT74" s="148"/>
      <c r="AU74" s="148"/>
      <c r="AV74" s="148"/>
      <c r="AW74" s="148"/>
      <c r="AX74" s="148"/>
      <c r="AY74" s="148"/>
      <c r="AZ74" s="148"/>
      <c r="BA74" s="148"/>
      <c r="BB74" s="148"/>
      <c r="BC74" s="148"/>
      <c r="BD74" s="148"/>
      <c r="BE74" s="148"/>
      <c r="BF74" s="148"/>
      <c r="BG74" s="148"/>
      <c r="BH74" s="148"/>
    </row>
    <row r="75" spans="1:60" outlineLevel="2" x14ac:dyDescent="0.2">
      <c r="A75" s="155"/>
      <c r="B75" s="156"/>
      <c r="C75" s="186" t="s">
        <v>319</v>
      </c>
      <c r="D75" s="159"/>
      <c r="E75" s="160">
        <v>6</v>
      </c>
      <c r="F75" s="158"/>
      <c r="G75" s="158"/>
      <c r="H75" s="158"/>
      <c r="I75" s="158"/>
      <c r="J75" s="158"/>
      <c r="K75" s="158"/>
      <c r="L75" s="158"/>
      <c r="M75" s="158"/>
      <c r="N75" s="157"/>
      <c r="O75" s="157"/>
      <c r="P75" s="157"/>
      <c r="Q75" s="157"/>
      <c r="R75" s="158"/>
      <c r="S75" s="158"/>
      <c r="T75" s="158"/>
      <c r="U75" s="158"/>
      <c r="V75" s="158"/>
      <c r="W75" s="158"/>
      <c r="X75" s="158"/>
      <c r="Y75" s="158"/>
      <c r="Z75" s="148"/>
      <c r="AA75" s="148"/>
      <c r="AB75" s="148"/>
      <c r="AC75" s="148"/>
      <c r="AD75" s="148"/>
      <c r="AE75" s="148"/>
      <c r="AF75" s="148"/>
      <c r="AG75" s="148" t="s">
        <v>203</v>
      </c>
      <c r="AH75" s="148">
        <v>5</v>
      </c>
      <c r="AI75" s="148"/>
      <c r="AJ75" s="148"/>
      <c r="AK75" s="148"/>
      <c r="AL75" s="148"/>
      <c r="AM75" s="148"/>
      <c r="AN75" s="148"/>
      <c r="AO75" s="148"/>
      <c r="AP75" s="148"/>
      <c r="AQ75" s="148"/>
      <c r="AR75" s="148"/>
      <c r="AS75" s="148"/>
      <c r="AT75" s="148"/>
      <c r="AU75" s="148"/>
      <c r="AV75" s="148"/>
      <c r="AW75" s="148"/>
      <c r="AX75" s="148"/>
      <c r="AY75" s="148"/>
      <c r="AZ75" s="148"/>
      <c r="BA75" s="148"/>
      <c r="BB75" s="148"/>
      <c r="BC75" s="148"/>
      <c r="BD75" s="148"/>
      <c r="BE75" s="148"/>
      <c r="BF75" s="148"/>
      <c r="BG75" s="148"/>
      <c r="BH75" s="148"/>
    </row>
    <row r="76" spans="1:60" outlineLevel="1" x14ac:dyDescent="0.2">
      <c r="A76" s="260">
        <v>45</v>
      </c>
      <c r="B76" s="261" t="s">
        <v>320</v>
      </c>
      <c r="C76" s="262" t="s">
        <v>321</v>
      </c>
      <c r="D76" s="171" t="s">
        <v>288</v>
      </c>
      <c r="E76" s="172">
        <v>6</v>
      </c>
      <c r="F76" s="173"/>
      <c r="G76" s="174">
        <f>ROUND(E76*F76,2)</f>
        <v>0</v>
      </c>
      <c r="H76" s="173"/>
      <c r="I76" s="174">
        <f>ROUND(E76*H76,2)</f>
        <v>0</v>
      </c>
      <c r="J76" s="173"/>
      <c r="K76" s="174">
        <f>ROUND(E76*J76,2)</f>
        <v>0</v>
      </c>
      <c r="L76" s="174">
        <v>21</v>
      </c>
      <c r="M76" s="174">
        <f>G76*(1+L76/100)</f>
        <v>0</v>
      </c>
      <c r="N76" s="172">
        <v>4.7999999999999996E-3</v>
      </c>
      <c r="O76" s="172">
        <f>ROUND(E76*N76,2)</f>
        <v>0.03</v>
      </c>
      <c r="P76" s="172">
        <v>0</v>
      </c>
      <c r="Q76" s="172">
        <f>ROUND(E76*P76,2)</f>
        <v>0</v>
      </c>
      <c r="R76" s="174"/>
      <c r="S76" s="174" t="s">
        <v>301</v>
      </c>
      <c r="T76" s="175" t="s">
        <v>302</v>
      </c>
      <c r="U76" s="158">
        <v>0</v>
      </c>
      <c r="V76" s="158">
        <f>ROUND(E76*U76,2)</f>
        <v>0</v>
      </c>
      <c r="W76" s="158"/>
      <c r="X76" s="158" t="s">
        <v>255</v>
      </c>
      <c r="Y76" s="158" t="s">
        <v>198</v>
      </c>
      <c r="Z76" s="148"/>
      <c r="AA76" s="148"/>
      <c r="AB76" s="148"/>
      <c r="AC76" s="148"/>
      <c r="AD76" s="148"/>
      <c r="AE76" s="148"/>
      <c r="AF76" s="148"/>
      <c r="AG76" s="148" t="s">
        <v>318</v>
      </c>
      <c r="AH76" s="148"/>
      <c r="AI76" s="148"/>
      <c r="AJ76" s="148"/>
      <c r="AK76" s="148"/>
      <c r="AL76" s="148"/>
      <c r="AM76" s="148"/>
      <c r="AN76" s="148"/>
      <c r="AO76" s="148"/>
      <c r="AP76" s="148"/>
      <c r="AQ76" s="148"/>
      <c r="AR76" s="148"/>
      <c r="AS76" s="148"/>
      <c r="AT76" s="148"/>
      <c r="AU76" s="148"/>
      <c r="AV76" s="148"/>
      <c r="AW76" s="148"/>
      <c r="AX76" s="148"/>
      <c r="AY76" s="148"/>
      <c r="AZ76" s="148"/>
      <c r="BA76" s="148"/>
      <c r="BB76" s="148"/>
      <c r="BC76" s="148"/>
      <c r="BD76" s="148"/>
      <c r="BE76" s="148"/>
      <c r="BF76" s="148"/>
      <c r="BG76" s="148"/>
      <c r="BH76" s="148"/>
    </row>
    <row r="77" spans="1:60" outlineLevel="2" x14ac:dyDescent="0.2">
      <c r="A77" s="155"/>
      <c r="B77" s="156"/>
      <c r="C77" s="249" t="s">
        <v>322</v>
      </c>
      <c r="D77" s="250"/>
      <c r="E77" s="250"/>
      <c r="F77" s="250"/>
      <c r="G77" s="250"/>
      <c r="H77" s="158"/>
      <c r="I77" s="158"/>
      <c r="J77" s="158"/>
      <c r="K77" s="158"/>
      <c r="L77" s="158"/>
      <c r="M77" s="158"/>
      <c r="N77" s="157"/>
      <c r="O77" s="157"/>
      <c r="P77" s="157"/>
      <c r="Q77" s="157"/>
      <c r="R77" s="158"/>
      <c r="S77" s="158"/>
      <c r="T77" s="158"/>
      <c r="U77" s="158"/>
      <c r="V77" s="158"/>
      <c r="W77" s="158"/>
      <c r="X77" s="158"/>
      <c r="Y77" s="158"/>
      <c r="Z77" s="148"/>
      <c r="AA77" s="148"/>
      <c r="AB77" s="148"/>
      <c r="AC77" s="148"/>
      <c r="AD77" s="148"/>
      <c r="AE77" s="148"/>
      <c r="AF77" s="148"/>
      <c r="AG77" s="148" t="s">
        <v>312</v>
      </c>
      <c r="AH77" s="148"/>
      <c r="AI77" s="148"/>
      <c r="AJ77" s="148"/>
      <c r="AK77" s="148"/>
      <c r="AL77" s="148"/>
      <c r="AM77" s="148"/>
      <c r="AN77" s="148"/>
      <c r="AO77" s="148"/>
      <c r="AP77" s="148"/>
      <c r="AQ77" s="148"/>
      <c r="AR77" s="148"/>
      <c r="AS77" s="148"/>
      <c r="AT77" s="148"/>
      <c r="AU77" s="148"/>
      <c r="AV77" s="148"/>
      <c r="AW77" s="148"/>
      <c r="AX77" s="148"/>
      <c r="AY77" s="148"/>
      <c r="AZ77" s="148"/>
      <c r="BA77" s="148"/>
      <c r="BB77" s="148"/>
      <c r="BC77" s="148"/>
      <c r="BD77" s="148"/>
      <c r="BE77" s="148"/>
      <c r="BF77" s="148"/>
      <c r="BG77" s="148"/>
      <c r="BH77" s="148"/>
    </row>
    <row r="78" spans="1:60" outlineLevel="3" x14ac:dyDescent="0.2">
      <c r="A78" s="155"/>
      <c r="B78" s="156"/>
      <c r="C78" s="251" t="s">
        <v>323</v>
      </c>
      <c r="D78" s="252"/>
      <c r="E78" s="252"/>
      <c r="F78" s="252"/>
      <c r="G78" s="252"/>
      <c r="H78" s="158"/>
      <c r="I78" s="158"/>
      <c r="J78" s="158"/>
      <c r="K78" s="158"/>
      <c r="L78" s="158"/>
      <c r="M78" s="158"/>
      <c r="N78" s="157"/>
      <c r="O78" s="157"/>
      <c r="P78" s="157"/>
      <c r="Q78" s="157"/>
      <c r="R78" s="158"/>
      <c r="S78" s="158"/>
      <c r="T78" s="158"/>
      <c r="U78" s="158"/>
      <c r="V78" s="158"/>
      <c r="W78" s="158"/>
      <c r="X78" s="158"/>
      <c r="Y78" s="158"/>
      <c r="Z78" s="148"/>
      <c r="AA78" s="148"/>
      <c r="AB78" s="148"/>
      <c r="AC78" s="148"/>
      <c r="AD78" s="148"/>
      <c r="AE78" s="148"/>
      <c r="AF78" s="148"/>
      <c r="AG78" s="148" t="s">
        <v>312</v>
      </c>
      <c r="AH78" s="148"/>
      <c r="AI78" s="148"/>
      <c r="AJ78" s="148"/>
      <c r="AK78" s="148"/>
      <c r="AL78" s="148"/>
      <c r="AM78" s="148"/>
      <c r="AN78" s="148"/>
      <c r="AO78" s="148"/>
      <c r="AP78" s="148"/>
      <c r="AQ78" s="148"/>
      <c r="AR78" s="148"/>
      <c r="AS78" s="148"/>
      <c r="AT78" s="148"/>
      <c r="AU78" s="148"/>
      <c r="AV78" s="148"/>
      <c r="AW78" s="148"/>
      <c r="AX78" s="148"/>
      <c r="AY78" s="148"/>
      <c r="AZ78" s="148"/>
      <c r="BA78" s="148"/>
      <c r="BB78" s="148"/>
      <c r="BC78" s="148"/>
      <c r="BD78" s="148"/>
      <c r="BE78" s="148"/>
      <c r="BF78" s="148"/>
      <c r="BG78" s="148"/>
      <c r="BH78" s="148"/>
    </row>
    <row r="79" spans="1:60" outlineLevel="2" x14ac:dyDescent="0.2">
      <c r="A79" s="155"/>
      <c r="B79" s="156"/>
      <c r="C79" s="186" t="s">
        <v>319</v>
      </c>
      <c r="D79" s="159"/>
      <c r="E79" s="160">
        <v>6</v>
      </c>
      <c r="F79" s="158"/>
      <c r="G79" s="158"/>
      <c r="H79" s="158"/>
      <c r="I79" s="158"/>
      <c r="J79" s="158"/>
      <c r="K79" s="158"/>
      <c r="L79" s="158"/>
      <c r="M79" s="158"/>
      <c r="N79" s="157"/>
      <c r="O79" s="157"/>
      <c r="P79" s="157"/>
      <c r="Q79" s="157"/>
      <c r="R79" s="158"/>
      <c r="S79" s="158"/>
      <c r="T79" s="158"/>
      <c r="U79" s="158"/>
      <c r="V79" s="158"/>
      <c r="W79" s="158"/>
      <c r="X79" s="158"/>
      <c r="Y79" s="158"/>
      <c r="Z79" s="148"/>
      <c r="AA79" s="148"/>
      <c r="AB79" s="148"/>
      <c r="AC79" s="148"/>
      <c r="AD79" s="148"/>
      <c r="AE79" s="148"/>
      <c r="AF79" s="148"/>
      <c r="AG79" s="148" t="s">
        <v>203</v>
      </c>
      <c r="AH79" s="148">
        <v>5</v>
      </c>
      <c r="AI79" s="148"/>
      <c r="AJ79" s="148"/>
      <c r="AK79" s="148"/>
      <c r="AL79" s="148"/>
      <c r="AM79" s="148"/>
      <c r="AN79" s="148"/>
      <c r="AO79" s="148"/>
      <c r="AP79" s="148"/>
      <c r="AQ79" s="148"/>
      <c r="AR79" s="148"/>
      <c r="AS79" s="148"/>
      <c r="AT79" s="148"/>
      <c r="AU79" s="148"/>
      <c r="AV79" s="148"/>
      <c r="AW79" s="148"/>
      <c r="AX79" s="148"/>
      <c r="AY79" s="148"/>
      <c r="AZ79" s="148"/>
      <c r="BA79" s="148"/>
      <c r="BB79" s="148"/>
      <c r="BC79" s="148"/>
      <c r="BD79" s="148"/>
      <c r="BE79" s="148"/>
      <c r="BF79" s="148"/>
      <c r="BG79" s="148"/>
      <c r="BH79" s="148"/>
    </row>
    <row r="80" spans="1:60" ht="22.5" outlineLevel="1" x14ac:dyDescent="0.2">
      <c r="A80" s="260">
        <v>46</v>
      </c>
      <c r="B80" s="261" t="s">
        <v>324</v>
      </c>
      <c r="C80" s="262" t="s">
        <v>325</v>
      </c>
      <c r="D80" s="171" t="s">
        <v>288</v>
      </c>
      <c r="E80" s="172">
        <v>6</v>
      </c>
      <c r="F80" s="173"/>
      <c r="G80" s="174">
        <f>ROUND(E80*F80,2)</f>
        <v>0</v>
      </c>
      <c r="H80" s="173"/>
      <c r="I80" s="174">
        <f>ROUND(E80*H80,2)</f>
        <v>0</v>
      </c>
      <c r="J80" s="173"/>
      <c r="K80" s="174">
        <f>ROUND(E80*J80,2)</f>
        <v>0</v>
      </c>
      <c r="L80" s="174">
        <v>21</v>
      </c>
      <c r="M80" s="174">
        <f>G80*(1+L80/100)</f>
        <v>0</v>
      </c>
      <c r="N80" s="172">
        <v>6.6000000000000003E-2</v>
      </c>
      <c r="O80" s="172">
        <f>ROUND(E80*N80,2)</f>
        <v>0.4</v>
      </c>
      <c r="P80" s="172">
        <v>0</v>
      </c>
      <c r="Q80" s="172">
        <f>ROUND(E80*P80,2)</f>
        <v>0</v>
      </c>
      <c r="R80" s="174"/>
      <c r="S80" s="174" t="s">
        <v>301</v>
      </c>
      <c r="T80" s="175" t="s">
        <v>302</v>
      </c>
      <c r="U80" s="158">
        <v>0</v>
      </c>
      <c r="V80" s="158">
        <f>ROUND(E80*U80,2)</f>
        <v>0</v>
      </c>
      <c r="W80" s="158"/>
      <c r="X80" s="158" t="s">
        <v>255</v>
      </c>
      <c r="Y80" s="158" t="s">
        <v>198</v>
      </c>
      <c r="Z80" s="148"/>
      <c r="AA80" s="148"/>
      <c r="AB80" s="148"/>
      <c r="AC80" s="148"/>
      <c r="AD80" s="148"/>
      <c r="AE80" s="148"/>
      <c r="AF80" s="148"/>
      <c r="AG80" s="148" t="s">
        <v>318</v>
      </c>
      <c r="AH80" s="148"/>
      <c r="AI80" s="148"/>
      <c r="AJ80" s="148"/>
      <c r="AK80" s="148"/>
      <c r="AL80" s="148"/>
      <c r="AM80" s="148"/>
      <c r="AN80" s="148"/>
      <c r="AO80" s="148"/>
      <c r="AP80" s="148"/>
      <c r="AQ80" s="148"/>
      <c r="AR80" s="148"/>
      <c r="AS80" s="148"/>
      <c r="AT80" s="148"/>
      <c r="AU80" s="148"/>
      <c r="AV80" s="148"/>
      <c r="AW80" s="148"/>
      <c r="AX80" s="148"/>
      <c r="AY80" s="148"/>
      <c r="AZ80" s="148"/>
      <c r="BA80" s="148"/>
      <c r="BB80" s="148"/>
      <c r="BC80" s="148"/>
      <c r="BD80" s="148"/>
      <c r="BE80" s="148"/>
      <c r="BF80" s="148"/>
      <c r="BG80" s="148"/>
      <c r="BH80" s="148"/>
    </row>
    <row r="81" spans="1:60" outlineLevel="2" x14ac:dyDescent="0.2">
      <c r="A81" s="155"/>
      <c r="B81" s="156"/>
      <c r="C81" s="249" t="s">
        <v>326</v>
      </c>
      <c r="D81" s="250"/>
      <c r="E81" s="250"/>
      <c r="F81" s="250"/>
      <c r="G81" s="250"/>
      <c r="H81" s="158"/>
      <c r="I81" s="158"/>
      <c r="J81" s="158"/>
      <c r="K81" s="158"/>
      <c r="L81" s="158"/>
      <c r="M81" s="158"/>
      <c r="N81" s="157"/>
      <c r="O81" s="157"/>
      <c r="P81" s="157"/>
      <c r="Q81" s="157"/>
      <c r="R81" s="158"/>
      <c r="S81" s="158"/>
      <c r="T81" s="158"/>
      <c r="U81" s="158"/>
      <c r="V81" s="158"/>
      <c r="W81" s="158"/>
      <c r="X81" s="158"/>
      <c r="Y81" s="158"/>
      <c r="Z81" s="148"/>
      <c r="AA81" s="148"/>
      <c r="AB81" s="148"/>
      <c r="AC81" s="148"/>
      <c r="AD81" s="148"/>
      <c r="AE81" s="148"/>
      <c r="AF81" s="148"/>
      <c r="AG81" s="148" t="s">
        <v>312</v>
      </c>
      <c r="AH81" s="148"/>
      <c r="AI81" s="148"/>
      <c r="AJ81" s="148"/>
      <c r="AK81" s="148"/>
      <c r="AL81" s="148"/>
      <c r="AM81" s="148"/>
      <c r="AN81" s="148"/>
      <c r="AO81" s="148"/>
      <c r="AP81" s="148"/>
      <c r="AQ81" s="148"/>
      <c r="AR81" s="148"/>
      <c r="AS81" s="148"/>
      <c r="AT81" s="148"/>
      <c r="AU81" s="148"/>
      <c r="AV81" s="148"/>
      <c r="AW81" s="148"/>
      <c r="AX81" s="148"/>
      <c r="AY81" s="148"/>
      <c r="AZ81" s="148"/>
      <c r="BA81" s="148"/>
      <c r="BB81" s="148"/>
      <c r="BC81" s="148"/>
      <c r="BD81" s="148"/>
      <c r="BE81" s="148"/>
      <c r="BF81" s="148"/>
      <c r="BG81" s="148"/>
      <c r="BH81" s="148"/>
    </row>
    <row r="82" spans="1:60" outlineLevel="2" x14ac:dyDescent="0.2">
      <c r="A82" s="155"/>
      <c r="B82" s="156"/>
      <c r="C82" s="186" t="s">
        <v>319</v>
      </c>
      <c r="D82" s="159"/>
      <c r="E82" s="160">
        <v>6</v>
      </c>
      <c r="F82" s="158"/>
      <c r="G82" s="158"/>
      <c r="H82" s="158"/>
      <c r="I82" s="158"/>
      <c r="J82" s="158"/>
      <c r="K82" s="158"/>
      <c r="L82" s="158"/>
      <c r="M82" s="158"/>
      <c r="N82" s="157"/>
      <c r="O82" s="157"/>
      <c r="P82" s="157"/>
      <c r="Q82" s="157"/>
      <c r="R82" s="158"/>
      <c r="S82" s="158"/>
      <c r="T82" s="158"/>
      <c r="U82" s="158"/>
      <c r="V82" s="158"/>
      <c r="W82" s="158"/>
      <c r="X82" s="158"/>
      <c r="Y82" s="158"/>
      <c r="Z82" s="148"/>
      <c r="AA82" s="148"/>
      <c r="AB82" s="148"/>
      <c r="AC82" s="148"/>
      <c r="AD82" s="148"/>
      <c r="AE82" s="148"/>
      <c r="AF82" s="148"/>
      <c r="AG82" s="148" t="s">
        <v>203</v>
      </c>
      <c r="AH82" s="148">
        <v>5</v>
      </c>
      <c r="AI82" s="148"/>
      <c r="AJ82" s="148"/>
      <c r="AK82" s="148"/>
      <c r="AL82" s="148"/>
      <c r="AM82" s="148"/>
      <c r="AN82" s="148"/>
      <c r="AO82" s="148"/>
      <c r="AP82" s="148"/>
      <c r="AQ82" s="148"/>
      <c r="AR82" s="148"/>
      <c r="AS82" s="148"/>
      <c r="AT82" s="148"/>
      <c r="AU82" s="148"/>
      <c r="AV82" s="148"/>
      <c r="AW82" s="148"/>
      <c r="AX82" s="148"/>
      <c r="AY82" s="148"/>
      <c r="AZ82" s="148"/>
      <c r="BA82" s="148"/>
      <c r="BB82" s="148"/>
      <c r="BC82" s="148"/>
      <c r="BD82" s="148"/>
      <c r="BE82" s="148"/>
      <c r="BF82" s="148"/>
      <c r="BG82" s="148"/>
      <c r="BH82" s="148"/>
    </row>
    <row r="83" spans="1:60" outlineLevel="1" x14ac:dyDescent="0.2">
      <c r="A83" s="169">
        <v>47</v>
      </c>
      <c r="B83" s="170" t="s">
        <v>327</v>
      </c>
      <c r="C83" s="185" t="s">
        <v>328</v>
      </c>
      <c r="D83" s="171" t="s">
        <v>288</v>
      </c>
      <c r="E83" s="172">
        <v>6</v>
      </c>
      <c r="F83" s="173"/>
      <c r="G83" s="174">
        <f>ROUND(E83*F83,2)</f>
        <v>0</v>
      </c>
      <c r="H83" s="173"/>
      <c r="I83" s="174">
        <f>ROUND(E83*H83,2)</f>
        <v>0</v>
      </c>
      <c r="J83" s="173"/>
      <c r="K83" s="174">
        <f>ROUND(E83*J83,2)</f>
        <v>0</v>
      </c>
      <c r="L83" s="174">
        <v>21</v>
      </c>
      <c r="M83" s="174">
        <f>G83*(1+L83/100)</f>
        <v>0</v>
      </c>
      <c r="N83" s="172">
        <v>0</v>
      </c>
      <c r="O83" s="172">
        <f>ROUND(E83*N83,2)</f>
        <v>0</v>
      </c>
      <c r="P83" s="172">
        <v>0</v>
      </c>
      <c r="Q83" s="172">
        <f>ROUND(E83*P83,2)</f>
        <v>0</v>
      </c>
      <c r="R83" s="174" t="s">
        <v>317</v>
      </c>
      <c r="S83" s="174" t="s">
        <v>195</v>
      </c>
      <c r="T83" s="175" t="s">
        <v>195</v>
      </c>
      <c r="U83" s="158">
        <v>0</v>
      </c>
      <c r="V83" s="158">
        <f>ROUND(E83*U83,2)</f>
        <v>0</v>
      </c>
      <c r="W83" s="158"/>
      <c r="X83" s="158" t="s">
        <v>255</v>
      </c>
      <c r="Y83" s="158" t="s">
        <v>198</v>
      </c>
      <c r="Z83" s="148"/>
      <c r="AA83" s="148"/>
      <c r="AB83" s="148"/>
      <c r="AC83" s="148"/>
      <c r="AD83" s="148"/>
      <c r="AE83" s="148"/>
      <c r="AF83" s="148"/>
      <c r="AG83" s="148" t="s">
        <v>318</v>
      </c>
      <c r="AH83" s="148"/>
      <c r="AI83" s="148"/>
      <c r="AJ83" s="148"/>
      <c r="AK83" s="148"/>
      <c r="AL83" s="148"/>
      <c r="AM83" s="148"/>
      <c r="AN83" s="148"/>
      <c r="AO83" s="148"/>
      <c r="AP83" s="148"/>
      <c r="AQ83" s="148"/>
      <c r="AR83" s="148"/>
      <c r="AS83" s="148"/>
      <c r="AT83" s="148"/>
      <c r="AU83" s="148"/>
      <c r="AV83" s="148"/>
      <c r="AW83" s="148"/>
      <c r="AX83" s="148"/>
      <c r="AY83" s="148"/>
      <c r="AZ83" s="148"/>
      <c r="BA83" s="148"/>
      <c r="BB83" s="148"/>
      <c r="BC83" s="148"/>
      <c r="BD83" s="148"/>
      <c r="BE83" s="148"/>
      <c r="BF83" s="148"/>
      <c r="BG83" s="148"/>
      <c r="BH83" s="148"/>
    </row>
    <row r="84" spans="1:60" outlineLevel="2" x14ac:dyDescent="0.2">
      <c r="A84" s="155"/>
      <c r="B84" s="156"/>
      <c r="C84" s="186" t="s">
        <v>329</v>
      </c>
      <c r="D84" s="159"/>
      <c r="E84" s="160">
        <v>6</v>
      </c>
      <c r="F84" s="158"/>
      <c r="G84" s="158"/>
      <c r="H84" s="158"/>
      <c r="I84" s="158"/>
      <c r="J84" s="158"/>
      <c r="K84" s="158"/>
      <c r="L84" s="158"/>
      <c r="M84" s="158"/>
      <c r="N84" s="157"/>
      <c r="O84" s="157"/>
      <c r="P84" s="157"/>
      <c r="Q84" s="157"/>
      <c r="R84" s="158"/>
      <c r="S84" s="158"/>
      <c r="T84" s="158"/>
      <c r="U84" s="158"/>
      <c r="V84" s="158"/>
      <c r="W84" s="158"/>
      <c r="X84" s="158"/>
      <c r="Y84" s="158"/>
      <c r="Z84" s="148"/>
      <c r="AA84" s="148"/>
      <c r="AB84" s="148"/>
      <c r="AC84" s="148"/>
      <c r="AD84" s="148"/>
      <c r="AE84" s="148"/>
      <c r="AF84" s="148"/>
      <c r="AG84" s="148" t="s">
        <v>203</v>
      </c>
      <c r="AH84" s="148">
        <v>5</v>
      </c>
      <c r="AI84" s="148"/>
      <c r="AJ84" s="148"/>
      <c r="AK84" s="148"/>
      <c r="AL84" s="148"/>
      <c r="AM84" s="148"/>
      <c r="AN84" s="148"/>
      <c r="AO84" s="148"/>
      <c r="AP84" s="148"/>
      <c r="AQ84" s="148"/>
      <c r="AR84" s="148"/>
      <c r="AS84" s="148"/>
      <c r="AT84" s="148"/>
      <c r="AU84" s="148"/>
      <c r="AV84" s="148"/>
      <c r="AW84" s="148"/>
      <c r="AX84" s="148"/>
      <c r="AY84" s="148"/>
      <c r="AZ84" s="148"/>
      <c r="BA84" s="148"/>
      <c r="BB84" s="148"/>
      <c r="BC84" s="148"/>
      <c r="BD84" s="148"/>
      <c r="BE84" s="148"/>
      <c r="BF84" s="148"/>
      <c r="BG84" s="148"/>
      <c r="BH84" s="148"/>
    </row>
    <row r="85" spans="1:60" ht="22.5" outlineLevel="1" x14ac:dyDescent="0.2">
      <c r="A85" s="169">
        <v>48</v>
      </c>
      <c r="B85" s="170" t="s">
        <v>330</v>
      </c>
      <c r="C85" s="185" t="s">
        <v>331</v>
      </c>
      <c r="D85" s="171" t="s">
        <v>288</v>
      </c>
      <c r="E85" s="172">
        <v>6</v>
      </c>
      <c r="F85" s="173"/>
      <c r="G85" s="174">
        <f>ROUND(E85*F85,2)</f>
        <v>0</v>
      </c>
      <c r="H85" s="173"/>
      <c r="I85" s="174">
        <f>ROUND(E85*H85,2)</f>
        <v>0</v>
      </c>
      <c r="J85" s="173"/>
      <c r="K85" s="174">
        <f>ROUND(E85*J85,2)</f>
        <v>0</v>
      </c>
      <c r="L85" s="174">
        <v>21</v>
      </c>
      <c r="M85" s="174">
        <f>G85*(1+L85/100)</f>
        <v>0</v>
      </c>
      <c r="N85" s="172">
        <v>4.0000000000000001E-3</v>
      </c>
      <c r="O85" s="172">
        <f>ROUND(E85*N85,2)</f>
        <v>0.02</v>
      </c>
      <c r="P85" s="172">
        <v>0</v>
      </c>
      <c r="Q85" s="172">
        <f>ROUND(E85*P85,2)</f>
        <v>0</v>
      </c>
      <c r="R85" s="174" t="s">
        <v>317</v>
      </c>
      <c r="S85" s="174" t="s">
        <v>195</v>
      </c>
      <c r="T85" s="175" t="s">
        <v>195</v>
      </c>
      <c r="U85" s="158">
        <v>0</v>
      </c>
      <c r="V85" s="158">
        <f>ROUND(E85*U85,2)</f>
        <v>0</v>
      </c>
      <c r="W85" s="158"/>
      <c r="X85" s="158" t="s">
        <v>255</v>
      </c>
      <c r="Y85" s="158" t="s">
        <v>198</v>
      </c>
      <c r="Z85" s="148"/>
      <c r="AA85" s="148"/>
      <c r="AB85" s="148"/>
      <c r="AC85" s="148"/>
      <c r="AD85" s="148"/>
      <c r="AE85" s="148"/>
      <c r="AF85" s="148"/>
      <c r="AG85" s="148" t="s">
        <v>318</v>
      </c>
      <c r="AH85" s="148"/>
      <c r="AI85" s="148"/>
      <c r="AJ85" s="148"/>
      <c r="AK85" s="148"/>
      <c r="AL85" s="148"/>
      <c r="AM85" s="148"/>
      <c r="AN85" s="148"/>
      <c r="AO85" s="148"/>
      <c r="AP85" s="148"/>
      <c r="AQ85" s="148"/>
      <c r="AR85" s="148"/>
      <c r="AS85" s="148"/>
      <c r="AT85" s="148"/>
      <c r="AU85" s="148"/>
      <c r="AV85" s="148"/>
      <c r="AW85" s="148"/>
      <c r="AX85" s="148"/>
      <c r="AY85" s="148"/>
      <c r="AZ85" s="148"/>
      <c r="BA85" s="148"/>
      <c r="BB85" s="148"/>
      <c r="BC85" s="148"/>
      <c r="BD85" s="148"/>
      <c r="BE85" s="148"/>
      <c r="BF85" s="148"/>
      <c r="BG85" s="148"/>
      <c r="BH85" s="148"/>
    </row>
    <row r="86" spans="1:60" outlineLevel="2" x14ac:dyDescent="0.2">
      <c r="A86" s="155"/>
      <c r="B86" s="156"/>
      <c r="C86" s="186" t="s">
        <v>319</v>
      </c>
      <c r="D86" s="159"/>
      <c r="E86" s="160">
        <v>6</v>
      </c>
      <c r="F86" s="158"/>
      <c r="G86" s="158"/>
      <c r="H86" s="158"/>
      <c r="I86" s="158"/>
      <c r="J86" s="158"/>
      <c r="K86" s="158"/>
      <c r="L86" s="158"/>
      <c r="M86" s="158"/>
      <c r="N86" s="157"/>
      <c r="O86" s="157"/>
      <c r="P86" s="157"/>
      <c r="Q86" s="157"/>
      <c r="R86" s="158"/>
      <c r="S86" s="158"/>
      <c r="T86" s="158"/>
      <c r="U86" s="158"/>
      <c r="V86" s="158"/>
      <c r="W86" s="158"/>
      <c r="X86" s="158"/>
      <c r="Y86" s="158"/>
      <c r="Z86" s="148"/>
      <c r="AA86" s="148"/>
      <c r="AB86" s="148"/>
      <c r="AC86" s="148"/>
      <c r="AD86" s="148"/>
      <c r="AE86" s="148"/>
      <c r="AF86" s="148"/>
      <c r="AG86" s="148" t="s">
        <v>203</v>
      </c>
      <c r="AH86" s="148">
        <v>5</v>
      </c>
      <c r="AI86" s="148"/>
      <c r="AJ86" s="148"/>
      <c r="AK86" s="148"/>
      <c r="AL86" s="148"/>
      <c r="AM86" s="148"/>
      <c r="AN86" s="148"/>
      <c r="AO86" s="148"/>
      <c r="AP86" s="148"/>
      <c r="AQ86" s="148"/>
      <c r="AR86" s="148"/>
      <c r="AS86" s="148"/>
      <c r="AT86" s="148"/>
      <c r="AU86" s="148"/>
      <c r="AV86" s="148"/>
      <c r="AW86" s="148"/>
      <c r="AX86" s="148"/>
      <c r="AY86" s="148"/>
      <c r="AZ86" s="148"/>
      <c r="BA86" s="148"/>
      <c r="BB86" s="148"/>
      <c r="BC86" s="148"/>
      <c r="BD86" s="148"/>
      <c r="BE86" s="148"/>
      <c r="BF86" s="148"/>
      <c r="BG86" s="148"/>
      <c r="BH86" s="148"/>
    </row>
    <row r="87" spans="1:60" outlineLevel="1" x14ac:dyDescent="0.2">
      <c r="A87" s="177">
        <v>49</v>
      </c>
      <c r="B87" s="178" t="s">
        <v>332</v>
      </c>
      <c r="C87" s="187" t="s">
        <v>333</v>
      </c>
      <c r="D87" s="179" t="s">
        <v>288</v>
      </c>
      <c r="E87" s="180">
        <v>16</v>
      </c>
      <c r="F87" s="181"/>
      <c r="G87" s="182">
        <f>ROUND(E87*F87,2)</f>
        <v>0</v>
      </c>
      <c r="H87" s="181"/>
      <c r="I87" s="182">
        <f>ROUND(E87*H87,2)</f>
        <v>0</v>
      </c>
      <c r="J87" s="181"/>
      <c r="K87" s="182">
        <f>ROUND(E87*J87,2)</f>
        <v>0</v>
      </c>
      <c r="L87" s="182">
        <v>21</v>
      </c>
      <c r="M87" s="182">
        <f>G87*(1+L87/100)</f>
        <v>0</v>
      </c>
      <c r="N87" s="180">
        <v>6.7000000000000002E-3</v>
      </c>
      <c r="O87" s="180">
        <f>ROUND(E87*N87,2)</f>
        <v>0.11</v>
      </c>
      <c r="P87" s="180">
        <v>0</v>
      </c>
      <c r="Q87" s="180">
        <f>ROUND(E87*P87,2)</f>
        <v>0</v>
      </c>
      <c r="R87" s="182"/>
      <c r="S87" s="182" t="s">
        <v>301</v>
      </c>
      <c r="T87" s="183" t="s">
        <v>207</v>
      </c>
      <c r="U87" s="158">
        <v>0</v>
      </c>
      <c r="V87" s="158">
        <f>ROUND(E87*U87,2)</f>
        <v>0</v>
      </c>
      <c r="W87" s="158"/>
      <c r="X87" s="158" t="s">
        <v>255</v>
      </c>
      <c r="Y87" s="158" t="s">
        <v>198</v>
      </c>
      <c r="Z87" s="148"/>
      <c r="AA87" s="148"/>
      <c r="AB87" s="148"/>
      <c r="AC87" s="148"/>
      <c r="AD87" s="148"/>
      <c r="AE87" s="148"/>
      <c r="AF87" s="148"/>
      <c r="AG87" s="148" t="s">
        <v>256</v>
      </c>
      <c r="AH87" s="148"/>
      <c r="AI87" s="148"/>
      <c r="AJ87" s="148"/>
      <c r="AK87" s="148"/>
      <c r="AL87" s="148"/>
      <c r="AM87" s="148"/>
      <c r="AN87" s="148"/>
      <c r="AO87" s="148"/>
      <c r="AP87" s="148"/>
      <c r="AQ87" s="148"/>
      <c r="AR87" s="148"/>
      <c r="AS87" s="148"/>
      <c r="AT87" s="148"/>
      <c r="AU87" s="148"/>
      <c r="AV87" s="148"/>
      <c r="AW87" s="148"/>
      <c r="AX87" s="148"/>
      <c r="AY87" s="148"/>
      <c r="AZ87" s="148"/>
      <c r="BA87" s="148"/>
      <c r="BB87" s="148"/>
      <c r="BC87" s="148"/>
      <c r="BD87" s="148"/>
      <c r="BE87" s="148"/>
      <c r="BF87" s="148"/>
      <c r="BG87" s="148"/>
      <c r="BH87" s="148"/>
    </row>
    <row r="88" spans="1:60" outlineLevel="1" x14ac:dyDescent="0.2">
      <c r="A88" s="177">
        <v>50</v>
      </c>
      <c r="B88" s="178" t="s">
        <v>334</v>
      </c>
      <c r="C88" s="187" t="s">
        <v>335</v>
      </c>
      <c r="D88" s="179" t="s">
        <v>261</v>
      </c>
      <c r="E88" s="180">
        <v>303</v>
      </c>
      <c r="F88" s="181"/>
      <c r="G88" s="182">
        <f>ROUND(E88*F88,2)</f>
        <v>0</v>
      </c>
      <c r="H88" s="181"/>
      <c r="I88" s="182">
        <f>ROUND(E88*H88,2)</f>
        <v>0</v>
      </c>
      <c r="J88" s="181"/>
      <c r="K88" s="182">
        <f>ROUND(E88*J88,2)</f>
        <v>0</v>
      </c>
      <c r="L88" s="182">
        <v>21</v>
      </c>
      <c r="M88" s="182">
        <f>G88*(1+L88/100)</f>
        <v>0</v>
      </c>
      <c r="N88" s="180">
        <v>1.4500000000000001E-2</v>
      </c>
      <c r="O88" s="180">
        <f>ROUND(E88*N88,2)</f>
        <v>4.3899999999999997</v>
      </c>
      <c r="P88" s="180">
        <v>0</v>
      </c>
      <c r="Q88" s="180">
        <f>ROUND(E88*P88,2)</f>
        <v>0</v>
      </c>
      <c r="R88" s="182"/>
      <c r="S88" s="182" t="s">
        <v>228</v>
      </c>
      <c r="T88" s="183" t="s">
        <v>207</v>
      </c>
      <c r="U88" s="158">
        <v>0</v>
      </c>
      <c r="V88" s="158">
        <f>ROUND(E88*U88,2)</f>
        <v>0</v>
      </c>
      <c r="W88" s="158"/>
      <c r="X88" s="158" t="s">
        <v>255</v>
      </c>
      <c r="Y88" s="158" t="s">
        <v>198</v>
      </c>
      <c r="Z88" s="148"/>
      <c r="AA88" s="148"/>
      <c r="AB88" s="148"/>
      <c r="AC88" s="148"/>
      <c r="AD88" s="148"/>
      <c r="AE88" s="148"/>
      <c r="AF88" s="148"/>
      <c r="AG88" s="148" t="s">
        <v>256</v>
      </c>
      <c r="AH88" s="148"/>
      <c r="AI88" s="148"/>
      <c r="AJ88" s="148"/>
      <c r="AK88" s="148"/>
      <c r="AL88" s="148"/>
      <c r="AM88" s="148"/>
      <c r="AN88" s="148"/>
      <c r="AO88" s="148"/>
      <c r="AP88" s="148"/>
      <c r="AQ88" s="148"/>
      <c r="AR88" s="148"/>
      <c r="AS88" s="148"/>
      <c r="AT88" s="148"/>
      <c r="AU88" s="148"/>
      <c r="AV88" s="148"/>
      <c r="AW88" s="148"/>
      <c r="AX88" s="148"/>
      <c r="AY88" s="148"/>
      <c r="AZ88" s="148"/>
      <c r="BA88" s="148"/>
      <c r="BB88" s="148"/>
      <c r="BC88" s="148"/>
      <c r="BD88" s="148"/>
      <c r="BE88" s="148"/>
      <c r="BF88" s="148"/>
      <c r="BG88" s="148"/>
      <c r="BH88" s="148"/>
    </row>
    <row r="89" spans="1:60" ht="22.5" outlineLevel="1" x14ac:dyDescent="0.2">
      <c r="A89" s="260">
        <v>51</v>
      </c>
      <c r="B89" s="261" t="s">
        <v>336</v>
      </c>
      <c r="C89" s="262" t="s">
        <v>337</v>
      </c>
      <c r="D89" s="171" t="s">
        <v>288</v>
      </c>
      <c r="E89" s="172">
        <v>1</v>
      </c>
      <c r="F89" s="173"/>
      <c r="G89" s="174">
        <f>ROUND(E89*F89,2)</f>
        <v>0</v>
      </c>
      <c r="H89" s="173"/>
      <c r="I89" s="174">
        <f>ROUND(E89*H89,2)</f>
        <v>0</v>
      </c>
      <c r="J89" s="173"/>
      <c r="K89" s="174">
        <f>ROUND(E89*J89,2)</f>
        <v>0</v>
      </c>
      <c r="L89" s="174">
        <v>21</v>
      </c>
      <c r="M89" s="174">
        <f>G89*(1+L89/100)</f>
        <v>0</v>
      </c>
      <c r="N89" s="172">
        <v>1.4500000000000001E-2</v>
      </c>
      <c r="O89" s="172">
        <f>ROUND(E89*N89,2)</f>
        <v>0.01</v>
      </c>
      <c r="P89" s="172">
        <v>0</v>
      </c>
      <c r="Q89" s="172">
        <f>ROUND(E89*P89,2)</f>
        <v>0</v>
      </c>
      <c r="R89" s="174"/>
      <c r="S89" s="174" t="s">
        <v>228</v>
      </c>
      <c r="T89" s="175" t="s">
        <v>207</v>
      </c>
      <c r="U89" s="158">
        <v>0</v>
      </c>
      <c r="V89" s="158">
        <f>ROUND(E89*U89,2)</f>
        <v>0</v>
      </c>
      <c r="W89" s="158"/>
      <c r="X89" s="158" t="s">
        <v>255</v>
      </c>
      <c r="Y89" s="158" t="s">
        <v>198</v>
      </c>
      <c r="Z89" s="148"/>
      <c r="AA89" s="148"/>
      <c r="AB89" s="148"/>
      <c r="AC89" s="148"/>
      <c r="AD89" s="148"/>
      <c r="AE89" s="148"/>
      <c r="AF89" s="148"/>
      <c r="AG89" s="148" t="s">
        <v>256</v>
      </c>
      <c r="AH89" s="148"/>
      <c r="AI89" s="148"/>
      <c r="AJ89" s="148"/>
      <c r="AK89" s="148"/>
      <c r="AL89" s="148"/>
      <c r="AM89" s="148"/>
      <c r="AN89" s="148"/>
      <c r="AO89" s="148"/>
      <c r="AP89" s="148"/>
      <c r="AQ89" s="148"/>
      <c r="AR89" s="148"/>
      <c r="AS89" s="148"/>
      <c r="AT89" s="148"/>
      <c r="AU89" s="148"/>
      <c r="AV89" s="148"/>
      <c r="AW89" s="148"/>
      <c r="AX89" s="148"/>
      <c r="AY89" s="148"/>
      <c r="AZ89" s="148"/>
      <c r="BA89" s="148"/>
      <c r="BB89" s="148"/>
      <c r="BC89" s="148"/>
      <c r="BD89" s="148"/>
      <c r="BE89" s="148"/>
      <c r="BF89" s="148"/>
      <c r="BG89" s="148"/>
      <c r="BH89" s="148"/>
    </row>
    <row r="90" spans="1:60" outlineLevel="2" x14ac:dyDescent="0.2">
      <c r="A90" s="155"/>
      <c r="B90" s="156"/>
      <c r="C90" s="249" t="s">
        <v>338</v>
      </c>
      <c r="D90" s="250"/>
      <c r="E90" s="250"/>
      <c r="F90" s="250"/>
      <c r="G90" s="250"/>
      <c r="H90" s="158"/>
      <c r="I90" s="158"/>
      <c r="J90" s="158"/>
      <c r="K90" s="158"/>
      <c r="L90" s="158"/>
      <c r="M90" s="158"/>
      <c r="N90" s="157"/>
      <c r="O90" s="157"/>
      <c r="P90" s="157"/>
      <c r="Q90" s="157"/>
      <c r="R90" s="158"/>
      <c r="S90" s="158"/>
      <c r="T90" s="158"/>
      <c r="U90" s="158"/>
      <c r="V90" s="158"/>
      <c r="W90" s="158"/>
      <c r="X90" s="158"/>
      <c r="Y90" s="158"/>
      <c r="Z90" s="148"/>
      <c r="AA90" s="148"/>
      <c r="AB90" s="148"/>
      <c r="AC90" s="148"/>
      <c r="AD90" s="148"/>
      <c r="AE90" s="148"/>
      <c r="AF90" s="148"/>
      <c r="AG90" s="148" t="s">
        <v>312</v>
      </c>
      <c r="AH90" s="148"/>
      <c r="AI90" s="148"/>
      <c r="AJ90" s="148"/>
      <c r="AK90" s="148"/>
      <c r="AL90" s="148"/>
      <c r="AM90" s="148"/>
      <c r="AN90" s="148"/>
      <c r="AO90" s="148"/>
      <c r="AP90" s="148"/>
      <c r="AQ90" s="148"/>
      <c r="AR90" s="148"/>
      <c r="AS90" s="148"/>
      <c r="AT90" s="148"/>
      <c r="AU90" s="148"/>
      <c r="AV90" s="148"/>
      <c r="AW90" s="148"/>
      <c r="AX90" s="148"/>
      <c r="AY90" s="148"/>
      <c r="AZ90" s="148"/>
      <c r="BA90" s="176" t="str">
        <f>C90</f>
        <v>V místě napojení na nové potrubí PE dn 63 bude litina T80/80 + R 80/50+ lemový nákružek + otočná příruba + elektrospojka</v>
      </c>
      <c r="BB90" s="148"/>
      <c r="BC90" s="148"/>
      <c r="BD90" s="148"/>
      <c r="BE90" s="148"/>
      <c r="BF90" s="148"/>
      <c r="BG90" s="148"/>
      <c r="BH90" s="148"/>
    </row>
    <row r="91" spans="1:60" outlineLevel="3" x14ac:dyDescent="0.2">
      <c r="A91" s="155"/>
      <c r="B91" s="156"/>
      <c r="C91" s="251" t="s">
        <v>339</v>
      </c>
      <c r="D91" s="252"/>
      <c r="E91" s="252"/>
      <c r="F91" s="252"/>
      <c r="G91" s="252"/>
      <c r="H91" s="158"/>
      <c r="I91" s="158"/>
      <c r="J91" s="158"/>
      <c r="K91" s="158"/>
      <c r="L91" s="158"/>
      <c r="M91" s="158"/>
      <c r="N91" s="157"/>
      <c r="O91" s="157"/>
      <c r="P91" s="157"/>
      <c r="Q91" s="157"/>
      <c r="R91" s="158"/>
      <c r="S91" s="158"/>
      <c r="T91" s="158"/>
      <c r="U91" s="158"/>
      <c r="V91" s="158"/>
      <c r="W91" s="158"/>
      <c r="X91" s="158"/>
      <c r="Y91" s="158"/>
      <c r="Z91" s="148"/>
      <c r="AA91" s="148"/>
      <c r="AB91" s="148"/>
      <c r="AC91" s="148"/>
      <c r="AD91" s="148"/>
      <c r="AE91" s="148"/>
      <c r="AF91" s="148"/>
      <c r="AG91" s="148" t="s">
        <v>312</v>
      </c>
      <c r="AH91" s="148"/>
      <c r="AI91" s="148"/>
      <c r="AJ91" s="148"/>
      <c r="AK91" s="148"/>
      <c r="AL91" s="148"/>
      <c r="AM91" s="148"/>
      <c r="AN91" s="148"/>
      <c r="AO91" s="148"/>
      <c r="AP91" s="148"/>
      <c r="AQ91" s="148"/>
      <c r="AR91" s="148"/>
      <c r="AS91" s="148"/>
      <c r="AT91" s="148"/>
      <c r="AU91" s="148"/>
      <c r="AV91" s="148"/>
      <c r="AW91" s="148"/>
      <c r="AX91" s="148"/>
      <c r="AY91" s="148"/>
      <c r="AZ91" s="148"/>
      <c r="BA91" s="176" t="str">
        <f>C91</f>
        <v>Příruba pro lemové nákružky PE d 63, DN 50, PN 16, Nákružek lemový PE d 63 (DN 50) PE 100 SDR 11 + elektrospojka PE dn 63</v>
      </c>
      <c r="BB91" s="148"/>
      <c r="BC91" s="148"/>
      <c r="BD91" s="148"/>
      <c r="BE91" s="148"/>
      <c r="BF91" s="148"/>
      <c r="BG91" s="148"/>
      <c r="BH91" s="148"/>
    </row>
    <row r="92" spans="1:60" outlineLevel="1" x14ac:dyDescent="0.2">
      <c r="A92" s="177">
        <v>52</v>
      </c>
      <c r="B92" s="178" t="s">
        <v>340</v>
      </c>
      <c r="C92" s="187" t="s">
        <v>341</v>
      </c>
      <c r="D92" s="179" t="s">
        <v>288</v>
      </c>
      <c r="E92" s="180">
        <v>1</v>
      </c>
      <c r="F92" s="181"/>
      <c r="G92" s="182">
        <f>ROUND(E92*F92,2)</f>
        <v>0</v>
      </c>
      <c r="H92" s="181"/>
      <c r="I92" s="182">
        <f>ROUND(E92*H92,2)</f>
        <v>0</v>
      </c>
      <c r="J92" s="181"/>
      <c r="K92" s="182">
        <f>ROUND(E92*J92,2)</f>
        <v>0</v>
      </c>
      <c r="L92" s="182">
        <v>21</v>
      </c>
      <c r="M92" s="182">
        <f>G92*(1+L92/100)</f>
        <v>0</v>
      </c>
      <c r="N92" s="180">
        <v>6.7000000000000002E-3</v>
      </c>
      <c r="O92" s="180">
        <f>ROUND(E92*N92,2)</f>
        <v>0.01</v>
      </c>
      <c r="P92" s="180">
        <v>0</v>
      </c>
      <c r="Q92" s="180">
        <f>ROUND(E92*P92,2)</f>
        <v>0</v>
      </c>
      <c r="R92" s="182"/>
      <c r="S92" s="182" t="s">
        <v>228</v>
      </c>
      <c r="T92" s="183" t="s">
        <v>207</v>
      </c>
      <c r="U92" s="158">
        <v>0</v>
      </c>
      <c r="V92" s="158">
        <f>ROUND(E92*U92,2)</f>
        <v>0</v>
      </c>
      <c r="W92" s="158"/>
      <c r="X92" s="158" t="s">
        <v>255</v>
      </c>
      <c r="Y92" s="158" t="s">
        <v>198</v>
      </c>
      <c r="Z92" s="148"/>
      <c r="AA92" s="148"/>
      <c r="AB92" s="148"/>
      <c r="AC92" s="148"/>
      <c r="AD92" s="148"/>
      <c r="AE92" s="148"/>
      <c r="AF92" s="148"/>
      <c r="AG92" s="148" t="s">
        <v>256</v>
      </c>
      <c r="AH92" s="148"/>
      <c r="AI92" s="148"/>
      <c r="AJ92" s="148"/>
      <c r="AK92" s="148"/>
      <c r="AL92" s="148"/>
      <c r="AM92" s="148"/>
      <c r="AN92" s="148"/>
      <c r="AO92" s="148"/>
      <c r="AP92" s="148"/>
      <c r="AQ92" s="148"/>
      <c r="AR92" s="148"/>
      <c r="AS92" s="148"/>
      <c r="AT92" s="148"/>
      <c r="AU92" s="148"/>
      <c r="AV92" s="148"/>
      <c r="AW92" s="148"/>
      <c r="AX92" s="148"/>
      <c r="AY92" s="148"/>
      <c r="AZ92" s="148"/>
      <c r="BA92" s="148"/>
      <c r="BB92" s="148"/>
      <c r="BC92" s="148"/>
      <c r="BD92" s="148"/>
      <c r="BE92" s="148"/>
      <c r="BF92" s="148"/>
      <c r="BG92" s="148"/>
      <c r="BH92" s="148"/>
    </row>
    <row r="93" spans="1:60" outlineLevel="1" x14ac:dyDescent="0.2">
      <c r="A93" s="177">
        <v>53</v>
      </c>
      <c r="B93" s="178" t="s">
        <v>342</v>
      </c>
      <c r="C93" s="187" t="s">
        <v>343</v>
      </c>
      <c r="D93" s="179" t="s">
        <v>288</v>
      </c>
      <c r="E93" s="180">
        <v>2</v>
      </c>
      <c r="F93" s="181"/>
      <c r="G93" s="182">
        <f>ROUND(E93*F93,2)</f>
        <v>0</v>
      </c>
      <c r="H93" s="181"/>
      <c r="I93" s="182">
        <f>ROUND(E93*H93,2)</f>
        <v>0</v>
      </c>
      <c r="J93" s="181"/>
      <c r="K93" s="182">
        <f>ROUND(E93*J93,2)</f>
        <v>0</v>
      </c>
      <c r="L93" s="182">
        <v>21</v>
      </c>
      <c r="M93" s="182">
        <f>G93*(1+L93/100)</f>
        <v>0</v>
      </c>
      <c r="N93" s="180">
        <v>6.7999999999999996E-3</v>
      </c>
      <c r="O93" s="180">
        <f>ROUND(E93*N93,2)</f>
        <v>0.01</v>
      </c>
      <c r="P93" s="180">
        <v>0</v>
      </c>
      <c r="Q93" s="180">
        <f>ROUND(E93*P93,2)</f>
        <v>0</v>
      </c>
      <c r="R93" s="182"/>
      <c r="S93" s="182" t="s">
        <v>228</v>
      </c>
      <c r="T93" s="183" t="s">
        <v>207</v>
      </c>
      <c r="U93" s="158">
        <v>0</v>
      </c>
      <c r="V93" s="158">
        <f>ROUND(E93*U93,2)</f>
        <v>0</v>
      </c>
      <c r="W93" s="158"/>
      <c r="X93" s="158" t="s">
        <v>255</v>
      </c>
      <c r="Y93" s="158" t="s">
        <v>198</v>
      </c>
      <c r="Z93" s="148"/>
      <c r="AA93" s="148"/>
      <c r="AB93" s="148"/>
      <c r="AC93" s="148"/>
      <c r="AD93" s="148"/>
      <c r="AE93" s="148"/>
      <c r="AF93" s="148"/>
      <c r="AG93" s="148" t="s">
        <v>256</v>
      </c>
      <c r="AH93" s="148"/>
      <c r="AI93" s="148"/>
      <c r="AJ93" s="148"/>
      <c r="AK93" s="148"/>
      <c r="AL93" s="148"/>
      <c r="AM93" s="148"/>
      <c r="AN93" s="148"/>
      <c r="AO93" s="148"/>
      <c r="AP93" s="148"/>
      <c r="AQ93" s="148"/>
      <c r="AR93" s="148"/>
      <c r="AS93" s="148"/>
      <c r="AT93" s="148"/>
      <c r="AU93" s="148"/>
      <c r="AV93" s="148"/>
      <c r="AW93" s="148"/>
      <c r="AX93" s="148"/>
      <c r="AY93" s="148"/>
      <c r="AZ93" s="148"/>
      <c r="BA93" s="148"/>
      <c r="BB93" s="148"/>
      <c r="BC93" s="148"/>
      <c r="BD93" s="148"/>
      <c r="BE93" s="148"/>
      <c r="BF93" s="148"/>
      <c r="BG93" s="148"/>
      <c r="BH93" s="148"/>
    </row>
    <row r="94" spans="1:60" outlineLevel="1" x14ac:dyDescent="0.2">
      <c r="A94" s="177">
        <v>54</v>
      </c>
      <c r="B94" s="178" t="s">
        <v>344</v>
      </c>
      <c r="C94" s="187" t="s">
        <v>345</v>
      </c>
      <c r="D94" s="179" t="s">
        <v>288</v>
      </c>
      <c r="E94" s="180">
        <v>1</v>
      </c>
      <c r="F94" s="181"/>
      <c r="G94" s="182">
        <f>ROUND(E94*F94,2)</f>
        <v>0</v>
      </c>
      <c r="H94" s="181"/>
      <c r="I94" s="182">
        <f>ROUND(E94*H94,2)</f>
        <v>0</v>
      </c>
      <c r="J94" s="181"/>
      <c r="K94" s="182">
        <f>ROUND(E94*J94,2)</f>
        <v>0</v>
      </c>
      <c r="L94" s="182">
        <v>21</v>
      </c>
      <c r="M94" s="182">
        <f>G94*(1+L94/100)</f>
        <v>0</v>
      </c>
      <c r="N94" s="180">
        <v>8.0000000000000002E-3</v>
      </c>
      <c r="O94" s="180">
        <f>ROUND(E94*N94,2)</f>
        <v>0.01</v>
      </c>
      <c r="P94" s="180">
        <v>0</v>
      </c>
      <c r="Q94" s="180">
        <f>ROUND(E94*P94,2)</f>
        <v>0</v>
      </c>
      <c r="R94" s="182"/>
      <c r="S94" s="182" t="s">
        <v>228</v>
      </c>
      <c r="T94" s="183" t="s">
        <v>207</v>
      </c>
      <c r="U94" s="158">
        <v>0</v>
      </c>
      <c r="V94" s="158">
        <f>ROUND(E94*U94,2)</f>
        <v>0</v>
      </c>
      <c r="W94" s="158"/>
      <c r="X94" s="158" t="s">
        <v>255</v>
      </c>
      <c r="Y94" s="158" t="s">
        <v>198</v>
      </c>
      <c r="Z94" s="148"/>
      <c r="AA94" s="148"/>
      <c r="AB94" s="148"/>
      <c r="AC94" s="148"/>
      <c r="AD94" s="148"/>
      <c r="AE94" s="148"/>
      <c r="AF94" s="148"/>
      <c r="AG94" s="148" t="s">
        <v>256</v>
      </c>
      <c r="AH94" s="148"/>
      <c r="AI94" s="148"/>
      <c r="AJ94" s="148"/>
      <c r="AK94" s="148"/>
      <c r="AL94" s="148"/>
      <c r="AM94" s="148"/>
      <c r="AN94" s="148"/>
      <c r="AO94" s="148"/>
      <c r="AP94" s="148"/>
      <c r="AQ94" s="148"/>
      <c r="AR94" s="148"/>
      <c r="AS94" s="148"/>
      <c r="AT94" s="148"/>
      <c r="AU94" s="148"/>
      <c r="AV94" s="148"/>
      <c r="AW94" s="148"/>
      <c r="AX94" s="148"/>
      <c r="AY94" s="148"/>
      <c r="AZ94" s="148"/>
      <c r="BA94" s="148"/>
      <c r="BB94" s="148"/>
      <c r="BC94" s="148"/>
      <c r="BD94" s="148"/>
      <c r="BE94" s="148"/>
      <c r="BF94" s="148"/>
      <c r="BG94" s="148"/>
      <c r="BH94" s="148"/>
    </row>
    <row r="95" spans="1:60" outlineLevel="1" x14ac:dyDescent="0.2">
      <c r="A95" s="177">
        <v>55</v>
      </c>
      <c r="B95" s="178" t="s">
        <v>346</v>
      </c>
      <c r="C95" s="187" t="s">
        <v>347</v>
      </c>
      <c r="D95" s="179" t="s">
        <v>288</v>
      </c>
      <c r="E95" s="180">
        <v>3</v>
      </c>
      <c r="F95" s="181"/>
      <c r="G95" s="182">
        <f>ROUND(E95*F95,2)</f>
        <v>0</v>
      </c>
      <c r="H95" s="181"/>
      <c r="I95" s="182">
        <f>ROUND(E95*H95,2)</f>
        <v>0</v>
      </c>
      <c r="J95" s="181"/>
      <c r="K95" s="182">
        <f>ROUND(E95*J95,2)</f>
        <v>0</v>
      </c>
      <c r="L95" s="182">
        <v>21</v>
      </c>
      <c r="M95" s="182">
        <f>G95*(1+L95/100)</f>
        <v>0</v>
      </c>
      <c r="N95" s="180">
        <v>7.0000000000000001E-3</v>
      </c>
      <c r="O95" s="180">
        <f>ROUND(E95*N95,2)</f>
        <v>0.02</v>
      </c>
      <c r="P95" s="180">
        <v>0</v>
      </c>
      <c r="Q95" s="180">
        <f>ROUND(E95*P95,2)</f>
        <v>0</v>
      </c>
      <c r="R95" s="182"/>
      <c r="S95" s="182" t="s">
        <v>301</v>
      </c>
      <c r="T95" s="183" t="s">
        <v>207</v>
      </c>
      <c r="U95" s="158">
        <v>0</v>
      </c>
      <c r="V95" s="158">
        <f>ROUND(E95*U95,2)</f>
        <v>0</v>
      </c>
      <c r="W95" s="158"/>
      <c r="X95" s="158" t="s">
        <v>255</v>
      </c>
      <c r="Y95" s="158" t="s">
        <v>198</v>
      </c>
      <c r="Z95" s="148"/>
      <c r="AA95" s="148"/>
      <c r="AB95" s="148"/>
      <c r="AC95" s="148"/>
      <c r="AD95" s="148"/>
      <c r="AE95" s="148"/>
      <c r="AF95" s="148"/>
      <c r="AG95" s="148" t="s">
        <v>256</v>
      </c>
      <c r="AH95" s="148"/>
      <c r="AI95" s="148"/>
      <c r="AJ95" s="148"/>
      <c r="AK95" s="148"/>
      <c r="AL95" s="148"/>
      <c r="AM95" s="148"/>
      <c r="AN95" s="148"/>
      <c r="AO95" s="148"/>
      <c r="AP95" s="148"/>
      <c r="AQ95" s="148"/>
      <c r="AR95" s="148"/>
      <c r="AS95" s="148"/>
      <c r="AT95" s="148"/>
      <c r="AU95" s="148"/>
      <c r="AV95" s="148"/>
      <c r="AW95" s="148"/>
      <c r="AX95" s="148"/>
      <c r="AY95" s="148"/>
      <c r="AZ95" s="148"/>
      <c r="BA95" s="148"/>
      <c r="BB95" s="148"/>
      <c r="BC95" s="148"/>
      <c r="BD95" s="148"/>
      <c r="BE95" s="148"/>
      <c r="BF95" s="148"/>
      <c r="BG95" s="148"/>
      <c r="BH95" s="148"/>
    </row>
    <row r="96" spans="1:60" outlineLevel="1" x14ac:dyDescent="0.2">
      <c r="A96" s="169">
        <v>56</v>
      </c>
      <c r="B96" s="170" t="s">
        <v>348</v>
      </c>
      <c r="C96" s="185" t="s">
        <v>349</v>
      </c>
      <c r="D96" s="171" t="s">
        <v>350</v>
      </c>
      <c r="E96" s="172">
        <v>6</v>
      </c>
      <c r="F96" s="173"/>
      <c r="G96" s="174">
        <f>ROUND(E96*F96,2)</f>
        <v>0</v>
      </c>
      <c r="H96" s="173"/>
      <c r="I96" s="174">
        <f>ROUND(E96*H96,2)</f>
        <v>0</v>
      </c>
      <c r="J96" s="173"/>
      <c r="K96" s="174">
        <f>ROUND(E96*J96,2)</f>
        <v>0</v>
      </c>
      <c r="L96" s="174">
        <v>21</v>
      </c>
      <c r="M96" s="174">
        <f>G96*(1+L96/100)</f>
        <v>0</v>
      </c>
      <c r="N96" s="172">
        <v>0</v>
      </c>
      <c r="O96" s="172">
        <f>ROUND(E96*N96,2)</f>
        <v>0</v>
      </c>
      <c r="P96" s="172">
        <v>0</v>
      </c>
      <c r="Q96" s="172">
        <f>ROUND(E96*P96,2)</f>
        <v>0</v>
      </c>
      <c r="R96" s="174"/>
      <c r="S96" s="174" t="s">
        <v>301</v>
      </c>
      <c r="T96" s="175" t="s">
        <v>302</v>
      </c>
      <c r="U96" s="158">
        <v>0</v>
      </c>
      <c r="V96" s="158">
        <f>ROUND(E96*U96,2)</f>
        <v>0</v>
      </c>
      <c r="W96" s="158"/>
      <c r="X96" s="158" t="s">
        <v>255</v>
      </c>
      <c r="Y96" s="158" t="s">
        <v>198</v>
      </c>
      <c r="Z96" s="148"/>
      <c r="AA96" s="148"/>
      <c r="AB96" s="148"/>
      <c r="AC96" s="148"/>
      <c r="AD96" s="148"/>
      <c r="AE96" s="148"/>
      <c r="AF96" s="148"/>
      <c r="AG96" s="148" t="s">
        <v>318</v>
      </c>
      <c r="AH96" s="148"/>
      <c r="AI96" s="148"/>
      <c r="AJ96" s="148"/>
      <c r="AK96" s="148"/>
      <c r="AL96" s="148"/>
      <c r="AM96" s="148"/>
      <c r="AN96" s="148"/>
      <c r="AO96" s="148"/>
      <c r="AP96" s="148"/>
      <c r="AQ96" s="148"/>
      <c r="AR96" s="148"/>
      <c r="AS96" s="148"/>
      <c r="AT96" s="148"/>
      <c r="AU96" s="148"/>
      <c r="AV96" s="148"/>
      <c r="AW96" s="148"/>
      <c r="AX96" s="148"/>
      <c r="AY96" s="148"/>
      <c r="AZ96" s="148"/>
      <c r="BA96" s="148"/>
      <c r="BB96" s="148"/>
      <c r="BC96" s="148"/>
      <c r="BD96" s="148"/>
      <c r="BE96" s="148"/>
      <c r="BF96" s="148"/>
      <c r="BG96" s="148"/>
      <c r="BH96" s="148"/>
    </row>
    <row r="97" spans="1:60" outlineLevel="2" x14ac:dyDescent="0.2">
      <c r="A97" s="155"/>
      <c r="B97" s="156"/>
      <c r="C97" s="186" t="s">
        <v>319</v>
      </c>
      <c r="D97" s="159"/>
      <c r="E97" s="160">
        <v>6</v>
      </c>
      <c r="F97" s="158"/>
      <c r="G97" s="158"/>
      <c r="H97" s="158"/>
      <c r="I97" s="158"/>
      <c r="J97" s="158"/>
      <c r="K97" s="158"/>
      <c r="L97" s="158"/>
      <c r="M97" s="158"/>
      <c r="N97" s="157"/>
      <c r="O97" s="157"/>
      <c r="P97" s="157"/>
      <c r="Q97" s="157"/>
      <c r="R97" s="158"/>
      <c r="S97" s="158"/>
      <c r="T97" s="158"/>
      <c r="U97" s="158"/>
      <c r="V97" s="158"/>
      <c r="W97" s="158"/>
      <c r="X97" s="158"/>
      <c r="Y97" s="158"/>
      <c r="Z97" s="148"/>
      <c r="AA97" s="148"/>
      <c r="AB97" s="148"/>
      <c r="AC97" s="148"/>
      <c r="AD97" s="148"/>
      <c r="AE97" s="148"/>
      <c r="AF97" s="148"/>
      <c r="AG97" s="148" t="s">
        <v>203</v>
      </c>
      <c r="AH97" s="148">
        <v>5</v>
      </c>
      <c r="AI97" s="148"/>
      <c r="AJ97" s="148"/>
      <c r="AK97" s="148"/>
      <c r="AL97" s="148"/>
      <c r="AM97" s="148"/>
      <c r="AN97" s="148"/>
      <c r="AO97" s="148"/>
      <c r="AP97" s="148"/>
      <c r="AQ97" s="148"/>
      <c r="AR97" s="148"/>
      <c r="AS97" s="148"/>
      <c r="AT97" s="148"/>
      <c r="AU97" s="148"/>
      <c r="AV97" s="148"/>
      <c r="AW97" s="148"/>
      <c r="AX97" s="148"/>
      <c r="AY97" s="148"/>
      <c r="AZ97" s="148"/>
      <c r="BA97" s="148"/>
      <c r="BB97" s="148"/>
      <c r="BC97" s="148"/>
      <c r="BD97" s="148"/>
      <c r="BE97" s="148"/>
      <c r="BF97" s="148"/>
      <c r="BG97" s="148"/>
      <c r="BH97" s="148"/>
    </row>
    <row r="98" spans="1:60" x14ac:dyDescent="0.2">
      <c r="A98" s="162" t="s">
        <v>189</v>
      </c>
      <c r="B98" s="163" t="s">
        <v>123</v>
      </c>
      <c r="C98" s="184" t="s">
        <v>124</v>
      </c>
      <c r="D98" s="164"/>
      <c r="E98" s="165"/>
      <c r="F98" s="166"/>
      <c r="G98" s="166">
        <f>SUMIF(AG99:AG115,"&lt;&gt;NOR",G99:G115)</f>
        <v>0</v>
      </c>
      <c r="H98" s="166"/>
      <c r="I98" s="166">
        <f>SUM(I99:I115)</f>
        <v>0</v>
      </c>
      <c r="J98" s="166"/>
      <c r="K98" s="166">
        <f>SUM(K99:K115)</f>
        <v>0</v>
      </c>
      <c r="L98" s="166"/>
      <c r="M98" s="166">
        <f>SUM(M99:M115)</f>
        <v>0</v>
      </c>
      <c r="N98" s="165"/>
      <c r="O98" s="165">
        <f>SUM(O99:O115)</f>
        <v>0.45000000000000007</v>
      </c>
      <c r="P98" s="165"/>
      <c r="Q98" s="165">
        <f>SUM(Q99:Q115)</f>
        <v>0</v>
      </c>
      <c r="R98" s="166"/>
      <c r="S98" s="166"/>
      <c r="T98" s="167"/>
      <c r="U98" s="161"/>
      <c r="V98" s="161">
        <f>SUM(V99:V115)</f>
        <v>1.18</v>
      </c>
      <c r="W98" s="161"/>
      <c r="X98" s="161"/>
      <c r="Y98" s="161"/>
      <c r="AG98" t="s">
        <v>190</v>
      </c>
    </row>
    <row r="99" spans="1:60" outlineLevel="1" x14ac:dyDescent="0.2">
      <c r="A99" s="169">
        <v>57</v>
      </c>
      <c r="B99" s="170" t="s">
        <v>351</v>
      </c>
      <c r="C99" s="185" t="s">
        <v>352</v>
      </c>
      <c r="D99" s="171" t="s">
        <v>288</v>
      </c>
      <c r="E99" s="172">
        <v>1</v>
      </c>
      <c r="F99" s="173"/>
      <c r="G99" s="174">
        <f>ROUND(E99*F99,2)</f>
        <v>0</v>
      </c>
      <c r="H99" s="173"/>
      <c r="I99" s="174">
        <f>ROUND(E99*H99,2)</f>
        <v>0</v>
      </c>
      <c r="J99" s="173"/>
      <c r="K99" s="174">
        <f>ROUND(E99*J99,2)</f>
        <v>0</v>
      </c>
      <c r="L99" s="174">
        <v>21</v>
      </c>
      <c r="M99" s="174">
        <f>G99*(1+L99/100)</f>
        <v>0</v>
      </c>
      <c r="N99" s="172">
        <v>0.32906000000000002</v>
      </c>
      <c r="O99" s="172">
        <f>ROUND(E99*N99,2)</f>
        <v>0.33</v>
      </c>
      <c r="P99" s="172">
        <v>0</v>
      </c>
      <c r="Q99" s="172">
        <f>ROUND(E99*P99,2)</f>
        <v>0</v>
      </c>
      <c r="R99" s="174" t="s">
        <v>224</v>
      </c>
      <c r="S99" s="174" t="s">
        <v>195</v>
      </c>
      <c r="T99" s="175" t="s">
        <v>196</v>
      </c>
      <c r="U99" s="158">
        <v>1.1819999999999999</v>
      </c>
      <c r="V99" s="158">
        <f>ROUND(E99*U99,2)</f>
        <v>1.18</v>
      </c>
      <c r="W99" s="158"/>
      <c r="X99" s="158" t="s">
        <v>197</v>
      </c>
      <c r="Y99" s="158" t="s">
        <v>198</v>
      </c>
      <c r="Z99" s="148"/>
      <c r="AA99" s="148"/>
      <c r="AB99" s="148"/>
      <c r="AC99" s="148"/>
      <c r="AD99" s="148"/>
      <c r="AE99" s="148"/>
      <c r="AF99" s="148"/>
      <c r="AG99" s="148" t="s">
        <v>199</v>
      </c>
      <c r="AH99" s="148"/>
      <c r="AI99" s="148"/>
      <c r="AJ99" s="148"/>
      <c r="AK99" s="148"/>
      <c r="AL99" s="148"/>
      <c r="AM99" s="148"/>
      <c r="AN99" s="148"/>
      <c r="AO99" s="148"/>
      <c r="AP99" s="148"/>
      <c r="AQ99" s="148"/>
      <c r="AR99" s="148"/>
      <c r="AS99" s="148"/>
      <c r="AT99" s="148"/>
      <c r="AU99" s="148"/>
      <c r="AV99" s="148"/>
      <c r="AW99" s="148"/>
      <c r="AX99" s="148"/>
      <c r="AY99" s="148"/>
      <c r="AZ99" s="148"/>
      <c r="BA99" s="148"/>
      <c r="BB99" s="148"/>
      <c r="BC99" s="148"/>
      <c r="BD99" s="148"/>
      <c r="BE99" s="148"/>
      <c r="BF99" s="148"/>
      <c r="BG99" s="148"/>
      <c r="BH99" s="148"/>
    </row>
    <row r="100" spans="1:60" outlineLevel="2" x14ac:dyDescent="0.2">
      <c r="A100" s="155"/>
      <c r="B100" s="156"/>
      <c r="C100" s="247" t="s">
        <v>294</v>
      </c>
      <c r="D100" s="248"/>
      <c r="E100" s="248"/>
      <c r="F100" s="248"/>
      <c r="G100" s="248"/>
      <c r="H100" s="158"/>
      <c r="I100" s="158"/>
      <c r="J100" s="158"/>
      <c r="K100" s="158"/>
      <c r="L100" s="158"/>
      <c r="M100" s="158"/>
      <c r="N100" s="157"/>
      <c r="O100" s="157"/>
      <c r="P100" s="157"/>
      <c r="Q100" s="157"/>
      <c r="R100" s="158"/>
      <c r="S100" s="158"/>
      <c r="T100" s="158"/>
      <c r="U100" s="158"/>
      <c r="V100" s="158"/>
      <c r="W100" s="158"/>
      <c r="X100" s="158"/>
      <c r="Y100" s="158"/>
      <c r="Z100" s="148"/>
      <c r="AA100" s="148"/>
      <c r="AB100" s="148"/>
      <c r="AC100" s="148"/>
      <c r="AD100" s="148"/>
      <c r="AE100" s="148"/>
      <c r="AF100" s="148"/>
      <c r="AG100" s="148" t="s">
        <v>201</v>
      </c>
      <c r="AH100" s="148"/>
      <c r="AI100" s="148"/>
      <c r="AJ100" s="148"/>
      <c r="AK100" s="148"/>
      <c r="AL100" s="148"/>
      <c r="AM100" s="148"/>
      <c r="AN100" s="148"/>
      <c r="AO100" s="148"/>
      <c r="AP100" s="148"/>
      <c r="AQ100" s="148"/>
      <c r="AR100" s="148"/>
      <c r="AS100" s="148"/>
      <c r="AT100" s="148"/>
      <c r="AU100" s="148"/>
      <c r="AV100" s="148"/>
      <c r="AW100" s="148"/>
      <c r="AX100" s="148"/>
      <c r="AY100" s="148"/>
      <c r="AZ100" s="148"/>
      <c r="BA100" s="148"/>
      <c r="BB100" s="148"/>
      <c r="BC100" s="148"/>
      <c r="BD100" s="148"/>
      <c r="BE100" s="148"/>
      <c r="BF100" s="148"/>
      <c r="BG100" s="148"/>
      <c r="BH100" s="148"/>
    </row>
    <row r="101" spans="1:60" ht="22.5" outlineLevel="1" x14ac:dyDescent="0.2">
      <c r="A101" s="177">
        <v>58</v>
      </c>
      <c r="B101" s="178" t="s">
        <v>305</v>
      </c>
      <c r="C101" s="187" t="s">
        <v>306</v>
      </c>
      <c r="D101" s="179" t="s">
        <v>288</v>
      </c>
      <c r="E101" s="180">
        <v>2</v>
      </c>
      <c r="F101" s="181"/>
      <c r="G101" s="182">
        <f t="shared" ref="G101:G107" si="14">ROUND(E101*F101,2)</f>
        <v>0</v>
      </c>
      <c r="H101" s="181"/>
      <c r="I101" s="182">
        <f t="shared" ref="I101:I107" si="15">ROUND(E101*H101,2)</f>
        <v>0</v>
      </c>
      <c r="J101" s="181"/>
      <c r="K101" s="182">
        <f t="shared" ref="K101:K107" si="16">ROUND(E101*J101,2)</f>
        <v>0</v>
      </c>
      <c r="L101" s="182">
        <v>21</v>
      </c>
      <c r="M101" s="182">
        <f t="shared" ref="M101:M107" si="17">G101*(1+L101/100)</f>
        <v>0</v>
      </c>
      <c r="N101" s="180">
        <v>0</v>
      </c>
      <c r="O101" s="180">
        <f t="shared" ref="O101:O107" si="18">ROUND(E101*N101,2)</f>
        <v>0</v>
      </c>
      <c r="P101" s="180">
        <v>0</v>
      </c>
      <c r="Q101" s="180">
        <f t="shared" ref="Q101:Q107" si="19">ROUND(E101*P101,2)</f>
        <v>0</v>
      </c>
      <c r="R101" s="182"/>
      <c r="S101" s="182" t="s">
        <v>228</v>
      </c>
      <c r="T101" s="183" t="s">
        <v>207</v>
      </c>
      <c r="U101" s="158">
        <v>0</v>
      </c>
      <c r="V101" s="158">
        <f t="shared" ref="V101:V107" si="20">ROUND(E101*U101,2)</f>
        <v>0</v>
      </c>
      <c r="W101" s="158"/>
      <c r="X101" s="158" t="s">
        <v>197</v>
      </c>
      <c r="Y101" s="158" t="s">
        <v>198</v>
      </c>
      <c r="Z101" s="148"/>
      <c r="AA101" s="148"/>
      <c r="AB101" s="148"/>
      <c r="AC101" s="148"/>
      <c r="AD101" s="148"/>
      <c r="AE101" s="148"/>
      <c r="AF101" s="148"/>
      <c r="AG101" s="148" t="s">
        <v>208</v>
      </c>
      <c r="AH101" s="148"/>
      <c r="AI101" s="148"/>
      <c r="AJ101" s="148"/>
      <c r="AK101" s="148"/>
      <c r="AL101" s="148"/>
      <c r="AM101" s="148"/>
      <c r="AN101" s="148"/>
      <c r="AO101" s="148"/>
      <c r="AP101" s="148"/>
      <c r="AQ101" s="148"/>
      <c r="AR101" s="148"/>
      <c r="AS101" s="148"/>
      <c r="AT101" s="148"/>
      <c r="AU101" s="148"/>
      <c r="AV101" s="148"/>
      <c r="AW101" s="148"/>
      <c r="AX101" s="148"/>
      <c r="AY101" s="148"/>
      <c r="AZ101" s="148"/>
      <c r="BA101" s="148"/>
      <c r="BB101" s="148"/>
      <c r="BC101" s="148"/>
      <c r="BD101" s="148"/>
      <c r="BE101" s="148"/>
      <c r="BF101" s="148"/>
      <c r="BG101" s="148"/>
      <c r="BH101" s="148"/>
    </row>
    <row r="102" spans="1:60" ht="22.5" outlineLevel="1" x14ac:dyDescent="0.2">
      <c r="A102" s="177">
        <v>59</v>
      </c>
      <c r="B102" s="178" t="s">
        <v>353</v>
      </c>
      <c r="C102" s="187" t="s">
        <v>354</v>
      </c>
      <c r="D102" s="179" t="s">
        <v>288</v>
      </c>
      <c r="E102" s="180">
        <v>1</v>
      </c>
      <c r="F102" s="181"/>
      <c r="G102" s="182">
        <f t="shared" si="14"/>
        <v>0</v>
      </c>
      <c r="H102" s="181"/>
      <c r="I102" s="182">
        <f t="shared" si="15"/>
        <v>0</v>
      </c>
      <c r="J102" s="181"/>
      <c r="K102" s="182">
        <f t="shared" si="16"/>
        <v>0</v>
      </c>
      <c r="L102" s="182">
        <v>21</v>
      </c>
      <c r="M102" s="182">
        <f t="shared" si="17"/>
        <v>0</v>
      </c>
      <c r="N102" s="180">
        <v>1.6199999999999999E-3</v>
      </c>
      <c r="O102" s="180">
        <f t="shared" si="18"/>
        <v>0</v>
      </c>
      <c r="P102" s="180">
        <v>0</v>
      </c>
      <c r="Q102" s="180">
        <f t="shared" si="19"/>
        <v>0</v>
      </c>
      <c r="R102" s="182"/>
      <c r="S102" s="182" t="s">
        <v>228</v>
      </c>
      <c r="T102" s="183" t="s">
        <v>207</v>
      </c>
      <c r="U102" s="158">
        <v>0</v>
      </c>
      <c r="V102" s="158">
        <f t="shared" si="20"/>
        <v>0</v>
      </c>
      <c r="W102" s="158"/>
      <c r="X102" s="158" t="s">
        <v>197</v>
      </c>
      <c r="Y102" s="158" t="s">
        <v>198</v>
      </c>
      <c r="Z102" s="148"/>
      <c r="AA102" s="148"/>
      <c r="AB102" s="148"/>
      <c r="AC102" s="148"/>
      <c r="AD102" s="148"/>
      <c r="AE102" s="148"/>
      <c r="AF102" s="148"/>
      <c r="AG102" s="148" t="s">
        <v>208</v>
      </c>
      <c r="AH102" s="148"/>
      <c r="AI102" s="148"/>
      <c r="AJ102" s="148"/>
      <c r="AK102" s="148"/>
      <c r="AL102" s="148"/>
      <c r="AM102" s="148"/>
      <c r="AN102" s="148"/>
      <c r="AO102" s="148"/>
      <c r="AP102" s="148"/>
      <c r="AQ102" s="148"/>
      <c r="AR102" s="148"/>
      <c r="AS102" s="148"/>
      <c r="AT102" s="148"/>
      <c r="AU102" s="148"/>
      <c r="AV102" s="148"/>
      <c r="AW102" s="148"/>
      <c r="AX102" s="148"/>
      <c r="AY102" s="148"/>
      <c r="AZ102" s="148"/>
      <c r="BA102" s="148"/>
      <c r="BB102" s="148"/>
      <c r="BC102" s="148"/>
      <c r="BD102" s="148"/>
      <c r="BE102" s="148"/>
      <c r="BF102" s="148"/>
      <c r="BG102" s="148"/>
      <c r="BH102" s="148"/>
    </row>
    <row r="103" spans="1:60" ht="22.5" outlineLevel="1" x14ac:dyDescent="0.2">
      <c r="A103" s="177">
        <v>60</v>
      </c>
      <c r="B103" s="178" t="s">
        <v>355</v>
      </c>
      <c r="C103" s="187" t="s">
        <v>356</v>
      </c>
      <c r="D103" s="179" t="s">
        <v>288</v>
      </c>
      <c r="E103" s="180">
        <v>1</v>
      </c>
      <c r="F103" s="181"/>
      <c r="G103" s="182">
        <f t="shared" si="14"/>
        <v>0</v>
      </c>
      <c r="H103" s="181"/>
      <c r="I103" s="182">
        <f t="shared" si="15"/>
        <v>0</v>
      </c>
      <c r="J103" s="181"/>
      <c r="K103" s="182">
        <f t="shared" si="16"/>
        <v>0</v>
      </c>
      <c r="L103" s="182">
        <v>21</v>
      </c>
      <c r="M103" s="182">
        <f t="shared" si="17"/>
        <v>0</v>
      </c>
      <c r="N103" s="180">
        <v>1.3600000000000001E-3</v>
      </c>
      <c r="O103" s="180">
        <f t="shared" si="18"/>
        <v>0</v>
      </c>
      <c r="P103" s="180">
        <v>0</v>
      </c>
      <c r="Q103" s="180">
        <f t="shared" si="19"/>
        <v>0</v>
      </c>
      <c r="R103" s="182"/>
      <c r="S103" s="182" t="s">
        <v>228</v>
      </c>
      <c r="T103" s="183" t="s">
        <v>207</v>
      </c>
      <c r="U103" s="158">
        <v>0</v>
      </c>
      <c r="V103" s="158">
        <f t="shared" si="20"/>
        <v>0</v>
      </c>
      <c r="W103" s="158"/>
      <c r="X103" s="158" t="s">
        <v>197</v>
      </c>
      <c r="Y103" s="158" t="s">
        <v>198</v>
      </c>
      <c r="Z103" s="148"/>
      <c r="AA103" s="148"/>
      <c r="AB103" s="148"/>
      <c r="AC103" s="148"/>
      <c r="AD103" s="148"/>
      <c r="AE103" s="148"/>
      <c r="AF103" s="148"/>
      <c r="AG103" s="148" t="s">
        <v>208</v>
      </c>
      <c r="AH103" s="148"/>
      <c r="AI103" s="148"/>
      <c r="AJ103" s="148"/>
      <c r="AK103" s="148"/>
      <c r="AL103" s="148"/>
      <c r="AM103" s="148"/>
      <c r="AN103" s="148"/>
      <c r="AO103" s="148"/>
      <c r="AP103" s="148"/>
      <c r="AQ103" s="148"/>
      <c r="AR103" s="148"/>
      <c r="AS103" s="148"/>
      <c r="AT103" s="148"/>
      <c r="AU103" s="148"/>
      <c r="AV103" s="148"/>
      <c r="AW103" s="148"/>
      <c r="AX103" s="148"/>
      <c r="AY103" s="148"/>
      <c r="AZ103" s="148"/>
      <c r="BA103" s="148"/>
      <c r="BB103" s="148"/>
      <c r="BC103" s="148"/>
      <c r="BD103" s="148"/>
      <c r="BE103" s="148"/>
      <c r="BF103" s="148"/>
      <c r="BG103" s="148"/>
      <c r="BH103" s="148"/>
    </row>
    <row r="104" spans="1:60" outlineLevel="1" x14ac:dyDescent="0.2">
      <c r="A104" s="177">
        <v>61</v>
      </c>
      <c r="B104" s="178" t="s">
        <v>357</v>
      </c>
      <c r="C104" s="187" t="s">
        <v>358</v>
      </c>
      <c r="D104" s="179" t="s">
        <v>288</v>
      </c>
      <c r="E104" s="180">
        <v>2</v>
      </c>
      <c r="F104" s="181"/>
      <c r="G104" s="182">
        <f t="shared" si="14"/>
        <v>0</v>
      </c>
      <c r="H104" s="181"/>
      <c r="I104" s="182">
        <f t="shared" si="15"/>
        <v>0</v>
      </c>
      <c r="J104" s="181"/>
      <c r="K104" s="182">
        <f t="shared" si="16"/>
        <v>0</v>
      </c>
      <c r="L104" s="182">
        <v>21</v>
      </c>
      <c r="M104" s="182">
        <f t="shared" si="17"/>
        <v>0</v>
      </c>
      <c r="N104" s="180">
        <v>1E-4</v>
      </c>
      <c r="O104" s="180">
        <f t="shared" si="18"/>
        <v>0</v>
      </c>
      <c r="P104" s="180">
        <v>0</v>
      </c>
      <c r="Q104" s="180">
        <f t="shared" si="19"/>
        <v>0</v>
      </c>
      <c r="R104" s="182"/>
      <c r="S104" s="182" t="s">
        <v>228</v>
      </c>
      <c r="T104" s="183" t="s">
        <v>207</v>
      </c>
      <c r="U104" s="158">
        <v>0</v>
      </c>
      <c r="V104" s="158">
        <f t="shared" si="20"/>
        <v>0</v>
      </c>
      <c r="W104" s="158"/>
      <c r="X104" s="158" t="s">
        <v>255</v>
      </c>
      <c r="Y104" s="158" t="s">
        <v>198</v>
      </c>
      <c r="Z104" s="148"/>
      <c r="AA104" s="148"/>
      <c r="AB104" s="148"/>
      <c r="AC104" s="148"/>
      <c r="AD104" s="148"/>
      <c r="AE104" s="148"/>
      <c r="AF104" s="148"/>
      <c r="AG104" s="148" t="s">
        <v>256</v>
      </c>
      <c r="AH104" s="148"/>
      <c r="AI104" s="148"/>
      <c r="AJ104" s="148"/>
      <c r="AK104" s="148"/>
      <c r="AL104" s="148"/>
      <c r="AM104" s="148"/>
      <c r="AN104" s="148"/>
      <c r="AO104" s="148"/>
      <c r="AP104" s="148"/>
      <c r="AQ104" s="148"/>
      <c r="AR104" s="148"/>
      <c r="AS104" s="148"/>
      <c r="AT104" s="148"/>
      <c r="AU104" s="148"/>
      <c r="AV104" s="148"/>
      <c r="AW104" s="148"/>
      <c r="AX104" s="148"/>
      <c r="AY104" s="148"/>
      <c r="AZ104" s="148"/>
      <c r="BA104" s="148"/>
      <c r="BB104" s="148"/>
      <c r="BC104" s="148"/>
      <c r="BD104" s="148"/>
      <c r="BE104" s="148"/>
      <c r="BF104" s="148"/>
      <c r="BG104" s="148"/>
      <c r="BH104" s="148"/>
    </row>
    <row r="105" spans="1:60" outlineLevel="1" x14ac:dyDescent="0.2">
      <c r="A105" s="177">
        <v>62</v>
      </c>
      <c r="B105" s="178" t="s">
        <v>359</v>
      </c>
      <c r="C105" s="187" t="s">
        <v>360</v>
      </c>
      <c r="D105" s="179" t="s">
        <v>288</v>
      </c>
      <c r="E105" s="180">
        <v>4</v>
      </c>
      <c r="F105" s="181"/>
      <c r="G105" s="182">
        <f t="shared" si="14"/>
        <v>0</v>
      </c>
      <c r="H105" s="181"/>
      <c r="I105" s="182">
        <f t="shared" si="15"/>
        <v>0</v>
      </c>
      <c r="J105" s="181"/>
      <c r="K105" s="182">
        <f t="shared" si="16"/>
        <v>0</v>
      </c>
      <c r="L105" s="182">
        <v>21</v>
      </c>
      <c r="M105" s="182">
        <f t="shared" si="17"/>
        <v>0</v>
      </c>
      <c r="N105" s="180">
        <v>6.9999999999999994E-5</v>
      </c>
      <c r="O105" s="180">
        <f t="shared" si="18"/>
        <v>0</v>
      </c>
      <c r="P105" s="180">
        <v>0</v>
      </c>
      <c r="Q105" s="180">
        <f t="shared" si="19"/>
        <v>0</v>
      </c>
      <c r="R105" s="182"/>
      <c r="S105" s="182" t="s">
        <v>301</v>
      </c>
      <c r="T105" s="183" t="s">
        <v>207</v>
      </c>
      <c r="U105" s="158">
        <v>0</v>
      </c>
      <c r="V105" s="158">
        <f t="shared" si="20"/>
        <v>0</v>
      </c>
      <c r="W105" s="158"/>
      <c r="X105" s="158" t="s">
        <v>255</v>
      </c>
      <c r="Y105" s="158" t="s">
        <v>198</v>
      </c>
      <c r="Z105" s="148"/>
      <c r="AA105" s="148"/>
      <c r="AB105" s="148"/>
      <c r="AC105" s="148"/>
      <c r="AD105" s="148"/>
      <c r="AE105" s="148"/>
      <c r="AF105" s="148"/>
      <c r="AG105" s="148" t="s">
        <v>256</v>
      </c>
      <c r="AH105" s="148"/>
      <c r="AI105" s="148"/>
      <c r="AJ105" s="148"/>
      <c r="AK105" s="148"/>
      <c r="AL105" s="148"/>
      <c r="AM105" s="148"/>
      <c r="AN105" s="148"/>
      <c r="AO105" s="148"/>
      <c r="AP105" s="148"/>
      <c r="AQ105" s="148"/>
      <c r="AR105" s="148"/>
      <c r="AS105" s="148"/>
      <c r="AT105" s="148"/>
      <c r="AU105" s="148"/>
      <c r="AV105" s="148"/>
      <c r="AW105" s="148"/>
      <c r="AX105" s="148"/>
      <c r="AY105" s="148"/>
      <c r="AZ105" s="148"/>
      <c r="BA105" s="148"/>
      <c r="BB105" s="148"/>
      <c r="BC105" s="148"/>
      <c r="BD105" s="148"/>
      <c r="BE105" s="148"/>
      <c r="BF105" s="148"/>
      <c r="BG105" s="148"/>
      <c r="BH105" s="148"/>
    </row>
    <row r="106" spans="1:60" outlineLevel="1" x14ac:dyDescent="0.2">
      <c r="A106" s="177">
        <v>63</v>
      </c>
      <c r="B106" s="178" t="s">
        <v>361</v>
      </c>
      <c r="C106" s="187" t="s">
        <v>362</v>
      </c>
      <c r="D106" s="179" t="s">
        <v>288</v>
      </c>
      <c r="E106" s="180">
        <v>1</v>
      </c>
      <c r="F106" s="181"/>
      <c r="G106" s="182">
        <f t="shared" si="14"/>
        <v>0</v>
      </c>
      <c r="H106" s="181"/>
      <c r="I106" s="182">
        <f t="shared" si="15"/>
        <v>0</v>
      </c>
      <c r="J106" s="181"/>
      <c r="K106" s="182">
        <f t="shared" si="16"/>
        <v>0</v>
      </c>
      <c r="L106" s="182">
        <v>21</v>
      </c>
      <c r="M106" s="182">
        <f t="shared" si="17"/>
        <v>0</v>
      </c>
      <c r="N106" s="180">
        <v>1.6199999999999999E-2</v>
      </c>
      <c r="O106" s="180">
        <f t="shared" si="18"/>
        <v>0.02</v>
      </c>
      <c r="P106" s="180">
        <v>0</v>
      </c>
      <c r="Q106" s="180">
        <f t="shared" si="19"/>
        <v>0</v>
      </c>
      <c r="R106" s="182"/>
      <c r="S106" s="182" t="s">
        <v>301</v>
      </c>
      <c r="T106" s="183" t="s">
        <v>207</v>
      </c>
      <c r="U106" s="158">
        <v>0</v>
      </c>
      <c r="V106" s="158">
        <f t="shared" si="20"/>
        <v>0</v>
      </c>
      <c r="W106" s="158"/>
      <c r="X106" s="158" t="s">
        <v>255</v>
      </c>
      <c r="Y106" s="158" t="s">
        <v>198</v>
      </c>
      <c r="Z106" s="148"/>
      <c r="AA106" s="148"/>
      <c r="AB106" s="148"/>
      <c r="AC106" s="148"/>
      <c r="AD106" s="148"/>
      <c r="AE106" s="148"/>
      <c r="AF106" s="148"/>
      <c r="AG106" s="148" t="s">
        <v>256</v>
      </c>
      <c r="AH106" s="148"/>
      <c r="AI106" s="148"/>
      <c r="AJ106" s="148"/>
      <c r="AK106" s="148"/>
      <c r="AL106" s="148"/>
      <c r="AM106" s="148"/>
      <c r="AN106" s="148"/>
      <c r="AO106" s="148"/>
      <c r="AP106" s="148"/>
      <c r="AQ106" s="148"/>
      <c r="AR106" s="148"/>
      <c r="AS106" s="148"/>
      <c r="AT106" s="148"/>
      <c r="AU106" s="148"/>
      <c r="AV106" s="148"/>
      <c r="AW106" s="148"/>
      <c r="AX106" s="148"/>
      <c r="AY106" s="148"/>
      <c r="AZ106" s="148"/>
      <c r="BA106" s="148"/>
      <c r="BB106" s="148"/>
      <c r="BC106" s="148"/>
      <c r="BD106" s="148"/>
      <c r="BE106" s="148"/>
      <c r="BF106" s="148"/>
      <c r="BG106" s="148"/>
      <c r="BH106" s="148"/>
    </row>
    <row r="107" spans="1:60" ht="22.5" outlineLevel="1" x14ac:dyDescent="0.2">
      <c r="A107" s="169">
        <v>64</v>
      </c>
      <c r="B107" s="170" t="s">
        <v>363</v>
      </c>
      <c r="C107" s="185" t="s">
        <v>364</v>
      </c>
      <c r="D107" s="171" t="s">
        <v>288</v>
      </c>
      <c r="E107" s="172">
        <v>1</v>
      </c>
      <c r="F107" s="173"/>
      <c r="G107" s="174">
        <f t="shared" si="14"/>
        <v>0</v>
      </c>
      <c r="H107" s="173"/>
      <c r="I107" s="174">
        <f t="shared" si="15"/>
        <v>0</v>
      </c>
      <c r="J107" s="173"/>
      <c r="K107" s="174">
        <f t="shared" si="16"/>
        <v>0</v>
      </c>
      <c r="L107" s="174">
        <v>21</v>
      </c>
      <c r="M107" s="174">
        <f t="shared" si="17"/>
        <v>0</v>
      </c>
      <c r="N107" s="172">
        <v>3.2000000000000001E-2</v>
      </c>
      <c r="O107" s="172">
        <f t="shared" si="18"/>
        <v>0.03</v>
      </c>
      <c r="P107" s="172">
        <v>0</v>
      </c>
      <c r="Q107" s="172">
        <f t="shared" si="19"/>
        <v>0</v>
      </c>
      <c r="R107" s="174" t="s">
        <v>317</v>
      </c>
      <c r="S107" s="174" t="s">
        <v>195</v>
      </c>
      <c r="T107" s="175" t="s">
        <v>196</v>
      </c>
      <c r="U107" s="158">
        <v>0</v>
      </c>
      <c r="V107" s="158">
        <f t="shared" si="20"/>
        <v>0</v>
      </c>
      <c r="W107" s="158"/>
      <c r="X107" s="158" t="s">
        <v>255</v>
      </c>
      <c r="Y107" s="158" t="s">
        <v>198</v>
      </c>
      <c r="Z107" s="148"/>
      <c r="AA107" s="148"/>
      <c r="AB107" s="148"/>
      <c r="AC107" s="148"/>
      <c r="AD107" s="148"/>
      <c r="AE107" s="148"/>
      <c r="AF107" s="148"/>
      <c r="AG107" s="148" t="s">
        <v>318</v>
      </c>
      <c r="AH107" s="148"/>
      <c r="AI107" s="148"/>
      <c r="AJ107" s="148"/>
      <c r="AK107" s="148"/>
      <c r="AL107" s="148"/>
      <c r="AM107" s="148"/>
      <c r="AN107" s="148"/>
      <c r="AO107" s="148"/>
      <c r="AP107" s="148"/>
      <c r="AQ107" s="148"/>
      <c r="AR107" s="148"/>
      <c r="AS107" s="148"/>
      <c r="AT107" s="148"/>
      <c r="AU107" s="148"/>
      <c r="AV107" s="148"/>
      <c r="AW107" s="148"/>
      <c r="AX107" s="148"/>
      <c r="AY107" s="148"/>
      <c r="AZ107" s="148"/>
      <c r="BA107" s="148"/>
      <c r="BB107" s="148"/>
      <c r="BC107" s="148"/>
      <c r="BD107" s="148"/>
      <c r="BE107" s="148"/>
      <c r="BF107" s="148"/>
      <c r="BG107" s="148"/>
      <c r="BH107" s="148"/>
    </row>
    <row r="108" spans="1:60" outlineLevel="2" x14ac:dyDescent="0.2">
      <c r="A108" s="155"/>
      <c r="B108" s="156"/>
      <c r="C108" s="186" t="s">
        <v>365</v>
      </c>
      <c r="D108" s="159"/>
      <c r="E108" s="160">
        <v>1</v>
      </c>
      <c r="F108" s="158"/>
      <c r="G108" s="158"/>
      <c r="H108" s="158"/>
      <c r="I108" s="158"/>
      <c r="J108" s="158"/>
      <c r="K108" s="158"/>
      <c r="L108" s="158"/>
      <c r="M108" s="158"/>
      <c r="N108" s="157"/>
      <c r="O108" s="157"/>
      <c r="P108" s="157"/>
      <c r="Q108" s="157"/>
      <c r="R108" s="158"/>
      <c r="S108" s="158"/>
      <c r="T108" s="158"/>
      <c r="U108" s="158"/>
      <c r="V108" s="158"/>
      <c r="W108" s="158"/>
      <c r="X108" s="158"/>
      <c r="Y108" s="158"/>
      <c r="Z108" s="148"/>
      <c r="AA108" s="148"/>
      <c r="AB108" s="148"/>
      <c r="AC108" s="148"/>
      <c r="AD108" s="148"/>
      <c r="AE108" s="148"/>
      <c r="AF108" s="148"/>
      <c r="AG108" s="148" t="s">
        <v>203</v>
      </c>
      <c r="AH108" s="148">
        <v>5</v>
      </c>
      <c r="AI108" s="148"/>
      <c r="AJ108" s="148"/>
      <c r="AK108" s="148"/>
      <c r="AL108" s="148"/>
      <c r="AM108" s="148"/>
      <c r="AN108" s="148"/>
      <c r="AO108" s="148"/>
      <c r="AP108" s="148"/>
      <c r="AQ108" s="148"/>
      <c r="AR108" s="148"/>
      <c r="AS108" s="148"/>
      <c r="AT108" s="148"/>
      <c r="AU108" s="148"/>
      <c r="AV108" s="148"/>
      <c r="AW108" s="148"/>
      <c r="AX108" s="148"/>
      <c r="AY108" s="148"/>
      <c r="AZ108" s="148"/>
      <c r="BA108" s="148"/>
      <c r="BB108" s="148"/>
      <c r="BC108" s="148"/>
      <c r="BD108" s="148"/>
      <c r="BE108" s="148"/>
      <c r="BF108" s="148"/>
      <c r="BG108" s="148"/>
      <c r="BH108" s="148"/>
    </row>
    <row r="109" spans="1:60" outlineLevel="1" x14ac:dyDescent="0.2">
      <c r="A109" s="169">
        <v>65</v>
      </c>
      <c r="B109" s="170" t="s">
        <v>366</v>
      </c>
      <c r="C109" s="185" t="s">
        <v>367</v>
      </c>
      <c r="D109" s="171" t="s">
        <v>288</v>
      </c>
      <c r="E109" s="172">
        <v>1</v>
      </c>
      <c r="F109" s="173"/>
      <c r="G109" s="174">
        <f>ROUND(E109*F109,2)</f>
        <v>0</v>
      </c>
      <c r="H109" s="173"/>
      <c r="I109" s="174">
        <f>ROUND(E109*H109,2)</f>
        <v>0</v>
      </c>
      <c r="J109" s="173"/>
      <c r="K109" s="174">
        <f>ROUND(E109*J109,2)</f>
        <v>0</v>
      </c>
      <c r="L109" s="174">
        <v>21</v>
      </c>
      <c r="M109" s="174">
        <f>G109*(1+L109/100)</f>
        <v>0</v>
      </c>
      <c r="N109" s="172">
        <v>1.9E-3</v>
      </c>
      <c r="O109" s="172">
        <f>ROUND(E109*N109,2)</f>
        <v>0</v>
      </c>
      <c r="P109" s="172">
        <v>0</v>
      </c>
      <c r="Q109" s="172">
        <f>ROUND(E109*P109,2)</f>
        <v>0</v>
      </c>
      <c r="R109" s="174" t="s">
        <v>317</v>
      </c>
      <c r="S109" s="174" t="s">
        <v>195</v>
      </c>
      <c r="T109" s="175" t="s">
        <v>196</v>
      </c>
      <c r="U109" s="158">
        <v>0</v>
      </c>
      <c r="V109" s="158">
        <f>ROUND(E109*U109,2)</f>
        <v>0</v>
      </c>
      <c r="W109" s="158"/>
      <c r="X109" s="158" t="s">
        <v>255</v>
      </c>
      <c r="Y109" s="158" t="s">
        <v>198</v>
      </c>
      <c r="Z109" s="148"/>
      <c r="AA109" s="148"/>
      <c r="AB109" s="148"/>
      <c r="AC109" s="148"/>
      <c r="AD109" s="148"/>
      <c r="AE109" s="148"/>
      <c r="AF109" s="148"/>
      <c r="AG109" s="148" t="s">
        <v>318</v>
      </c>
      <c r="AH109" s="148"/>
      <c r="AI109" s="148"/>
      <c r="AJ109" s="148"/>
      <c r="AK109" s="148"/>
      <c r="AL109" s="148"/>
      <c r="AM109" s="148"/>
      <c r="AN109" s="148"/>
      <c r="AO109" s="148"/>
      <c r="AP109" s="148"/>
      <c r="AQ109" s="148"/>
      <c r="AR109" s="148"/>
      <c r="AS109" s="148"/>
      <c r="AT109" s="148"/>
      <c r="AU109" s="148"/>
      <c r="AV109" s="148"/>
      <c r="AW109" s="148"/>
      <c r="AX109" s="148"/>
      <c r="AY109" s="148"/>
      <c r="AZ109" s="148"/>
      <c r="BA109" s="148"/>
      <c r="BB109" s="148"/>
      <c r="BC109" s="148"/>
      <c r="BD109" s="148"/>
      <c r="BE109" s="148"/>
      <c r="BF109" s="148"/>
      <c r="BG109" s="148"/>
      <c r="BH109" s="148"/>
    </row>
    <row r="110" spans="1:60" outlineLevel="2" x14ac:dyDescent="0.2">
      <c r="A110" s="155"/>
      <c r="B110" s="156"/>
      <c r="C110" s="186" t="s">
        <v>368</v>
      </c>
      <c r="D110" s="159"/>
      <c r="E110" s="160">
        <v>1</v>
      </c>
      <c r="F110" s="158"/>
      <c r="G110" s="158"/>
      <c r="H110" s="158"/>
      <c r="I110" s="158"/>
      <c r="J110" s="158"/>
      <c r="K110" s="158"/>
      <c r="L110" s="158"/>
      <c r="M110" s="158"/>
      <c r="N110" s="157"/>
      <c r="O110" s="157"/>
      <c r="P110" s="157"/>
      <c r="Q110" s="157"/>
      <c r="R110" s="158"/>
      <c r="S110" s="158"/>
      <c r="T110" s="158"/>
      <c r="U110" s="158"/>
      <c r="V110" s="158"/>
      <c r="W110" s="158"/>
      <c r="X110" s="158"/>
      <c r="Y110" s="158"/>
      <c r="Z110" s="148"/>
      <c r="AA110" s="148"/>
      <c r="AB110" s="148"/>
      <c r="AC110" s="148"/>
      <c r="AD110" s="148"/>
      <c r="AE110" s="148"/>
      <c r="AF110" s="148"/>
      <c r="AG110" s="148" t="s">
        <v>203</v>
      </c>
      <c r="AH110" s="148">
        <v>5</v>
      </c>
      <c r="AI110" s="148"/>
      <c r="AJ110" s="148"/>
      <c r="AK110" s="148"/>
      <c r="AL110" s="148"/>
      <c r="AM110" s="148"/>
      <c r="AN110" s="148"/>
      <c r="AO110" s="148"/>
      <c r="AP110" s="148"/>
      <c r="AQ110" s="148"/>
      <c r="AR110" s="148"/>
      <c r="AS110" s="148"/>
      <c r="AT110" s="148"/>
      <c r="AU110" s="148"/>
      <c r="AV110" s="148"/>
      <c r="AW110" s="148"/>
      <c r="AX110" s="148"/>
      <c r="AY110" s="148"/>
      <c r="AZ110" s="148"/>
      <c r="BA110" s="148"/>
      <c r="BB110" s="148"/>
      <c r="BC110" s="148"/>
      <c r="BD110" s="148"/>
      <c r="BE110" s="148"/>
      <c r="BF110" s="148"/>
      <c r="BG110" s="148"/>
      <c r="BH110" s="148"/>
    </row>
    <row r="111" spans="1:60" outlineLevel="1" x14ac:dyDescent="0.2">
      <c r="A111" s="177">
        <v>66</v>
      </c>
      <c r="B111" s="178" t="s">
        <v>369</v>
      </c>
      <c r="C111" s="187" t="s">
        <v>370</v>
      </c>
      <c r="D111" s="179" t="s">
        <v>288</v>
      </c>
      <c r="E111" s="180">
        <v>1</v>
      </c>
      <c r="F111" s="181"/>
      <c r="G111" s="182">
        <f>ROUND(E111*F111,2)</f>
        <v>0</v>
      </c>
      <c r="H111" s="181"/>
      <c r="I111" s="182">
        <f>ROUND(E111*H111,2)</f>
        <v>0</v>
      </c>
      <c r="J111" s="181"/>
      <c r="K111" s="182">
        <f>ROUND(E111*J111,2)</f>
        <v>0</v>
      </c>
      <c r="L111" s="182">
        <v>21</v>
      </c>
      <c r="M111" s="182">
        <f>G111*(1+L111/100)</f>
        <v>0</v>
      </c>
      <c r="N111" s="180">
        <v>1.34E-2</v>
      </c>
      <c r="O111" s="180">
        <f>ROUND(E111*N111,2)</f>
        <v>0.01</v>
      </c>
      <c r="P111" s="180">
        <v>0</v>
      </c>
      <c r="Q111" s="180">
        <f>ROUND(E111*P111,2)</f>
        <v>0</v>
      </c>
      <c r="R111" s="182"/>
      <c r="S111" s="182" t="s">
        <v>301</v>
      </c>
      <c r="T111" s="183" t="s">
        <v>207</v>
      </c>
      <c r="U111" s="158">
        <v>0</v>
      </c>
      <c r="V111" s="158">
        <f>ROUND(E111*U111,2)</f>
        <v>0</v>
      </c>
      <c r="W111" s="158"/>
      <c r="X111" s="158" t="s">
        <v>255</v>
      </c>
      <c r="Y111" s="158" t="s">
        <v>198</v>
      </c>
      <c r="Z111" s="148"/>
      <c r="AA111" s="148"/>
      <c r="AB111" s="148"/>
      <c r="AC111" s="148"/>
      <c r="AD111" s="148"/>
      <c r="AE111" s="148"/>
      <c r="AF111" s="148"/>
      <c r="AG111" s="148" t="s">
        <v>256</v>
      </c>
      <c r="AH111" s="148"/>
      <c r="AI111" s="148"/>
      <c r="AJ111" s="148"/>
      <c r="AK111" s="148"/>
      <c r="AL111" s="148"/>
      <c r="AM111" s="148"/>
      <c r="AN111" s="148"/>
      <c r="AO111" s="148"/>
      <c r="AP111" s="148"/>
      <c r="AQ111" s="148"/>
      <c r="AR111" s="148"/>
      <c r="AS111" s="148"/>
      <c r="AT111" s="148"/>
      <c r="AU111" s="148"/>
      <c r="AV111" s="148"/>
      <c r="AW111" s="148"/>
      <c r="AX111" s="148"/>
      <c r="AY111" s="148"/>
      <c r="AZ111" s="148"/>
      <c r="BA111" s="148"/>
      <c r="BB111" s="148"/>
      <c r="BC111" s="148"/>
      <c r="BD111" s="148"/>
      <c r="BE111" s="148"/>
      <c r="BF111" s="148"/>
      <c r="BG111" s="148"/>
      <c r="BH111" s="148"/>
    </row>
    <row r="112" spans="1:60" outlineLevel="1" x14ac:dyDescent="0.2">
      <c r="A112" s="177">
        <v>67</v>
      </c>
      <c r="B112" s="178" t="s">
        <v>371</v>
      </c>
      <c r="C112" s="187" t="s">
        <v>372</v>
      </c>
      <c r="D112" s="179" t="s">
        <v>288</v>
      </c>
      <c r="E112" s="180">
        <v>1</v>
      </c>
      <c r="F112" s="181"/>
      <c r="G112" s="182">
        <f>ROUND(E112*F112,2)</f>
        <v>0</v>
      </c>
      <c r="H112" s="181"/>
      <c r="I112" s="182">
        <f>ROUND(E112*H112,2)</f>
        <v>0</v>
      </c>
      <c r="J112" s="181"/>
      <c r="K112" s="182">
        <f>ROUND(E112*J112,2)</f>
        <v>0</v>
      </c>
      <c r="L112" s="182">
        <v>21</v>
      </c>
      <c r="M112" s="182">
        <f>G112*(1+L112/100)</f>
        <v>0</v>
      </c>
      <c r="N112" s="180">
        <v>1.12E-2</v>
      </c>
      <c r="O112" s="180">
        <f>ROUND(E112*N112,2)</f>
        <v>0.01</v>
      </c>
      <c r="P112" s="180">
        <v>0</v>
      </c>
      <c r="Q112" s="180">
        <f>ROUND(E112*P112,2)</f>
        <v>0</v>
      </c>
      <c r="R112" s="182"/>
      <c r="S112" s="182" t="s">
        <v>228</v>
      </c>
      <c r="T112" s="183" t="s">
        <v>207</v>
      </c>
      <c r="U112" s="158">
        <v>0</v>
      </c>
      <c r="V112" s="158">
        <f>ROUND(E112*U112,2)</f>
        <v>0</v>
      </c>
      <c r="W112" s="158"/>
      <c r="X112" s="158" t="s">
        <v>255</v>
      </c>
      <c r="Y112" s="158" t="s">
        <v>198</v>
      </c>
      <c r="Z112" s="148"/>
      <c r="AA112" s="148"/>
      <c r="AB112" s="148"/>
      <c r="AC112" s="148"/>
      <c r="AD112" s="148"/>
      <c r="AE112" s="148"/>
      <c r="AF112" s="148"/>
      <c r="AG112" s="148" t="s">
        <v>256</v>
      </c>
      <c r="AH112" s="148"/>
      <c r="AI112" s="148"/>
      <c r="AJ112" s="148"/>
      <c r="AK112" s="148"/>
      <c r="AL112" s="148"/>
      <c r="AM112" s="148"/>
      <c r="AN112" s="148"/>
      <c r="AO112" s="148"/>
      <c r="AP112" s="148"/>
      <c r="AQ112" s="148"/>
      <c r="AR112" s="148"/>
      <c r="AS112" s="148"/>
      <c r="AT112" s="148"/>
      <c r="AU112" s="148"/>
      <c r="AV112" s="148"/>
      <c r="AW112" s="148"/>
      <c r="AX112" s="148"/>
      <c r="AY112" s="148"/>
      <c r="AZ112" s="148"/>
      <c r="BA112" s="148"/>
      <c r="BB112" s="148"/>
      <c r="BC112" s="148"/>
      <c r="BD112" s="148"/>
      <c r="BE112" s="148"/>
      <c r="BF112" s="148"/>
      <c r="BG112" s="148"/>
      <c r="BH112" s="148"/>
    </row>
    <row r="113" spans="1:60" outlineLevel="1" x14ac:dyDescent="0.2">
      <c r="A113" s="177">
        <v>68</v>
      </c>
      <c r="B113" s="178" t="s">
        <v>373</v>
      </c>
      <c r="C113" s="187" t="s">
        <v>374</v>
      </c>
      <c r="D113" s="179" t="s">
        <v>288</v>
      </c>
      <c r="E113" s="180">
        <v>40</v>
      </c>
      <c r="F113" s="181"/>
      <c r="G113" s="182">
        <f>ROUND(E113*F113,2)</f>
        <v>0</v>
      </c>
      <c r="H113" s="181"/>
      <c r="I113" s="182">
        <f>ROUND(E113*H113,2)</f>
        <v>0</v>
      </c>
      <c r="J113" s="181"/>
      <c r="K113" s="182">
        <f>ROUND(E113*J113,2)</f>
        <v>0</v>
      </c>
      <c r="L113" s="182">
        <v>21</v>
      </c>
      <c r="M113" s="182">
        <f>G113*(1+L113/100)</f>
        <v>0</v>
      </c>
      <c r="N113" s="180">
        <v>2.0000000000000001E-4</v>
      </c>
      <c r="O113" s="180">
        <f>ROUND(E113*N113,2)</f>
        <v>0.01</v>
      </c>
      <c r="P113" s="180">
        <v>0</v>
      </c>
      <c r="Q113" s="180">
        <f>ROUND(E113*P113,2)</f>
        <v>0</v>
      </c>
      <c r="R113" s="182"/>
      <c r="S113" s="182" t="s">
        <v>301</v>
      </c>
      <c r="T113" s="183" t="s">
        <v>207</v>
      </c>
      <c r="U113" s="158">
        <v>0</v>
      </c>
      <c r="V113" s="158">
        <f>ROUND(E113*U113,2)</f>
        <v>0</v>
      </c>
      <c r="W113" s="158"/>
      <c r="X113" s="158" t="s">
        <v>255</v>
      </c>
      <c r="Y113" s="158" t="s">
        <v>198</v>
      </c>
      <c r="Z113" s="148"/>
      <c r="AA113" s="148"/>
      <c r="AB113" s="148"/>
      <c r="AC113" s="148"/>
      <c r="AD113" s="148"/>
      <c r="AE113" s="148"/>
      <c r="AF113" s="148"/>
      <c r="AG113" s="148" t="s">
        <v>256</v>
      </c>
      <c r="AH113" s="148"/>
      <c r="AI113" s="148"/>
      <c r="AJ113" s="148"/>
      <c r="AK113" s="148"/>
      <c r="AL113" s="148"/>
      <c r="AM113" s="148"/>
      <c r="AN113" s="148"/>
      <c r="AO113" s="148"/>
      <c r="AP113" s="148"/>
      <c r="AQ113" s="148"/>
      <c r="AR113" s="148"/>
      <c r="AS113" s="148"/>
      <c r="AT113" s="148"/>
      <c r="AU113" s="148"/>
      <c r="AV113" s="148"/>
      <c r="AW113" s="148"/>
      <c r="AX113" s="148"/>
      <c r="AY113" s="148"/>
      <c r="AZ113" s="148"/>
      <c r="BA113" s="148"/>
      <c r="BB113" s="148"/>
      <c r="BC113" s="148"/>
      <c r="BD113" s="148"/>
      <c r="BE113" s="148"/>
      <c r="BF113" s="148"/>
      <c r="BG113" s="148"/>
      <c r="BH113" s="148"/>
    </row>
    <row r="114" spans="1:60" outlineLevel="1" x14ac:dyDescent="0.2">
      <c r="A114" s="177">
        <v>69</v>
      </c>
      <c r="B114" s="178" t="s">
        <v>375</v>
      </c>
      <c r="C114" s="187" t="s">
        <v>376</v>
      </c>
      <c r="D114" s="179" t="s">
        <v>288</v>
      </c>
      <c r="E114" s="180">
        <v>1</v>
      </c>
      <c r="F114" s="181"/>
      <c r="G114" s="182">
        <f>ROUND(E114*F114,2)</f>
        <v>0</v>
      </c>
      <c r="H114" s="181"/>
      <c r="I114" s="182">
        <f>ROUND(E114*H114,2)</f>
        <v>0</v>
      </c>
      <c r="J114" s="181"/>
      <c r="K114" s="182">
        <f>ROUND(E114*J114,2)</f>
        <v>0</v>
      </c>
      <c r="L114" s="182">
        <v>21</v>
      </c>
      <c r="M114" s="182">
        <f>G114*(1+L114/100)</f>
        <v>0</v>
      </c>
      <c r="N114" s="180">
        <v>5.8900000000000003E-3</v>
      </c>
      <c r="O114" s="180">
        <f>ROUND(E114*N114,2)</f>
        <v>0.01</v>
      </c>
      <c r="P114" s="180">
        <v>0</v>
      </c>
      <c r="Q114" s="180">
        <f>ROUND(E114*P114,2)</f>
        <v>0</v>
      </c>
      <c r="R114" s="182"/>
      <c r="S114" s="182" t="s">
        <v>301</v>
      </c>
      <c r="T114" s="183" t="s">
        <v>207</v>
      </c>
      <c r="U114" s="158">
        <v>0</v>
      </c>
      <c r="V114" s="158">
        <f>ROUND(E114*U114,2)</f>
        <v>0</v>
      </c>
      <c r="W114" s="158"/>
      <c r="X114" s="158" t="s">
        <v>255</v>
      </c>
      <c r="Y114" s="158" t="s">
        <v>198</v>
      </c>
      <c r="Z114" s="148"/>
      <c r="AA114" s="148"/>
      <c r="AB114" s="148"/>
      <c r="AC114" s="148"/>
      <c r="AD114" s="148"/>
      <c r="AE114" s="148"/>
      <c r="AF114" s="148"/>
      <c r="AG114" s="148" t="s">
        <v>256</v>
      </c>
      <c r="AH114" s="148"/>
      <c r="AI114" s="148"/>
      <c r="AJ114" s="148"/>
      <c r="AK114" s="148"/>
      <c r="AL114" s="148"/>
      <c r="AM114" s="148"/>
      <c r="AN114" s="148"/>
      <c r="AO114" s="148"/>
      <c r="AP114" s="148"/>
      <c r="AQ114" s="148"/>
      <c r="AR114" s="148"/>
      <c r="AS114" s="148"/>
      <c r="AT114" s="148"/>
      <c r="AU114" s="148"/>
      <c r="AV114" s="148"/>
      <c r="AW114" s="148"/>
      <c r="AX114" s="148"/>
      <c r="AY114" s="148"/>
      <c r="AZ114" s="148"/>
      <c r="BA114" s="148"/>
      <c r="BB114" s="148"/>
      <c r="BC114" s="148"/>
      <c r="BD114" s="148"/>
      <c r="BE114" s="148"/>
      <c r="BF114" s="148"/>
      <c r="BG114" s="148"/>
      <c r="BH114" s="148"/>
    </row>
    <row r="115" spans="1:60" outlineLevel="1" x14ac:dyDescent="0.2">
      <c r="A115" s="177">
        <v>70</v>
      </c>
      <c r="B115" s="178" t="s">
        <v>377</v>
      </c>
      <c r="C115" s="187" t="s">
        <v>378</v>
      </c>
      <c r="D115" s="179" t="s">
        <v>288</v>
      </c>
      <c r="E115" s="180">
        <v>1</v>
      </c>
      <c r="F115" s="181"/>
      <c r="G115" s="182">
        <f>ROUND(E115*F115,2)</f>
        <v>0</v>
      </c>
      <c r="H115" s="181"/>
      <c r="I115" s="182">
        <f>ROUND(E115*H115,2)</f>
        <v>0</v>
      </c>
      <c r="J115" s="181"/>
      <c r="K115" s="182">
        <f>ROUND(E115*J115,2)</f>
        <v>0</v>
      </c>
      <c r="L115" s="182">
        <v>21</v>
      </c>
      <c r="M115" s="182">
        <f>G115*(1+L115/100)</f>
        <v>0</v>
      </c>
      <c r="N115" s="180">
        <v>3.1800000000000002E-2</v>
      </c>
      <c r="O115" s="180">
        <f>ROUND(E115*N115,2)</f>
        <v>0.03</v>
      </c>
      <c r="P115" s="180">
        <v>0</v>
      </c>
      <c r="Q115" s="180">
        <f>ROUND(E115*P115,2)</f>
        <v>0</v>
      </c>
      <c r="R115" s="182"/>
      <c r="S115" s="182" t="s">
        <v>301</v>
      </c>
      <c r="T115" s="183" t="s">
        <v>207</v>
      </c>
      <c r="U115" s="158">
        <v>0</v>
      </c>
      <c r="V115" s="158">
        <f>ROUND(E115*U115,2)</f>
        <v>0</v>
      </c>
      <c r="W115" s="158"/>
      <c r="X115" s="158" t="s">
        <v>255</v>
      </c>
      <c r="Y115" s="158" t="s">
        <v>198</v>
      </c>
      <c r="Z115" s="148"/>
      <c r="AA115" s="148"/>
      <c r="AB115" s="148"/>
      <c r="AC115" s="148"/>
      <c r="AD115" s="148"/>
      <c r="AE115" s="148"/>
      <c r="AF115" s="148"/>
      <c r="AG115" s="148" t="s">
        <v>256</v>
      </c>
      <c r="AH115" s="148"/>
      <c r="AI115" s="148"/>
      <c r="AJ115" s="148"/>
      <c r="AK115" s="148"/>
      <c r="AL115" s="148"/>
      <c r="AM115" s="148"/>
      <c r="AN115" s="148"/>
      <c r="AO115" s="148"/>
      <c r="AP115" s="148"/>
      <c r="AQ115" s="148"/>
      <c r="AR115" s="148"/>
      <c r="AS115" s="148"/>
      <c r="AT115" s="148"/>
      <c r="AU115" s="148"/>
      <c r="AV115" s="148"/>
      <c r="AW115" s="148"/>
      <c r="AX115" s="148"/>
      <c r="AY115" s="148"/>
      <c r="AZ115" s="148"/>
      <c r="BA115" s="148"/>
      <c r="BB115" s="148"/>
      <c r="BC115" s="148"/>
      <c r="BD115" s="148"/>
      <c r="BE115" s="148"/>
      <c r="BF115" s="148"/>
      <c r="BG115" s="148"/>
      <c r="BH115" s="148"/>
    </row>
    <row r="116" spans="1:60" x14ac:dyDescent="0.2">
      <c r="A116" s="162" t="s">
        <v>189</v>
      </c>
      <c r="B116" s="163" t="s">
        <v>136</v>
      </c>
      <c r="C116" s="184" t="s">
        <v>137</v>
      </c>
      <c r="D116" s="164"/>
      <c r="E116" s="165"/>
      <c r="F116" s="166"/>
      <c r="G116" s="166">
        <f>SUMIF(AG117:AG120,"&lt;&gt;NOR",G117:G120)</f>
        <v>0</v>
      </c>
      <c r="H116" s="166"/>
      <c r="I116" s="166">
        <f>SUM(I117:I120)</f>
        <v>0</v>
      </c>
      <c r="J116" s="166"/>
      <c r="K116" s="166">
        <f>SUM(K117:K120)</f>
        <v>0</v>
      </c>
      <c r="L116" s="166"/>
      <c r="M116" s="166">
        <f>SUM(M117:M120)</f>
        <v>0</v>
      </c>
      <c r="N116" s="165"/>
      <c r="O116" s="165">
        <f>SUM(O117:O120)</f>
        <v>0</v>
      </c>
      <c r="P116" s="165"/>
      <c r="Q116" s="165">
        <f>SUM(Q117:Q120)</f>
        <v>162</v>
      </c>
      <c r="R116" s="166"/>
      <c r="S116" s="166"/>
      <c r="T116" s="167"/>
      <c r="U116" s="161"/>
      <c r="V116" s="161">
        <f>SUM(V117:V120)</f>
        <v>16.649999999999999</v>
      </c>
      <c r="W116" s="161"/>
      <c r="X116" s="161"/>
      <c r="Y116" s="161"/>
      <c r="AG116" t="s">
        <v>190</v>
      </c>
    </row>
    <row r="117" spans="1:60" outlineLevel="1" x14ac:dyDescent="0.2">
      <c r="A117" s="169">
        <v>71</v>
      </c>
      <c r="B117" s="170" t="s">
        <v>379</v>
      </c>
      <c r="C117" s="185" t="s">
        <v>380</v>
      </c>
      <c r="D117" s="171" t="s">
        <v>261</v>
      </c>
      <c r="E117" s="172">
        <v>450</v>
      </c>
      <c r="F117" s="173"/>
      <c r="G117" s="174">
        <f>ROUND(E117*F117,2)</f>
        <v>0</v>
      </c>
      <c r="H117" s="173"/>
      <c r="I117" s="174">
        <f>ROUND(E117*H117,2)</f>
        <v>0</v>
      </c>
      <c r="J117" s="173"/>
      <c r="K117" s="174">
        <f>ROUND(E117*J117,2)</f>
        <v>0</v>
      </c>
      <c r="L117" s="174">
        <v>21</v>
      </c>
      <c r="M117" s="174">
        <f>G117*(1+L117/100)</f>
        <v>0</v>
      </c>
      <c r="N117" s="172">
        <v>0</v>
      </c>
      <c r="O117" s="172">
        <f>ROUND(E117*N117,2)</f>
        <v>0</v>
      </c>
      <c r="P117" s="172">
        <v>0</v>
      </c>
      <c r="Q117" s="172">
        <f>ROUND(E117*P117,2)</f>
        <v>0</v>
      </c>
      <c r="R117" s="174" t="s">
        <v>279</v>
      </c>
      <c r="S117" s="174" t="s">
        <v>195</v>
      </c>
      <c r="T117" s="175" t="s">
        <v>207</v>
      </c>
      <c r="U117" s="158">
        <v>3.6999999999999998E-2</v>
      </c>
      <c r="V117" s="158">
        <f>ROUND(E117*U117,2)</f>
        <v>16.649999999999999</v>
      </c>
      <c r="W117" s="158"/>
      <c r="X117" s="158" t="s">
        <v>197</v>
      </c>
      <c r="Y117" s="158" t="s">
        <v>198</v>
      </c>
      <c r="Z117" s="148"/>
      <c r="AA117" s="148"/>
      <c r="AB117" s="148"/>
      <c r="AC117" s="148"/>
      <c r="AD117" s="148"/>
      <c r="AE117" s="148"/>
      <c r="AF117" s="148"/>
      <c r="AG117" s="148" t="s">
        <v>208</v>
      </c>
      <c r="AH117" s="148"/>
      <c r="AI117" s="148"/>
      <c r="AJ117" s="148"/>
      <c r="AK117" s="148"/>
      <c r="AL117" s="148"/>
      <c r="AM117" s="148"/>
      <c r="AN117" s="148"/>
      <c r="AO117" s="148"/>
      <c r="AP117" s="148"/>
      <c r="AQ117" s="148"/>
      <c r="AR117" s="148"/>
      <c r="AS117" s="148"/>
      <c r="AT117" s="148"/>
      <c r="AU117" s="148"/>
      <c r="AV117" s="148"/>
      <c r="AW117" s="148"/>
      <c r="AX117" s="148"/>
      <c r="AY117" s="148"/>
      <c r="AZ117" s="148"/>
      <c r="BA117" s="148"/>
      <c r="BB117" s="148"/>
      <c r="BC117" s="148"/>
      <c r="BD117" s="148"/>
      <c r="BE117" s="148"/>
      <c r="BF117" s="148"/>
      <c r="BG117" s="148"/>
      <c r="BH117" s="148"/>
    </row>
    <row r="118" spans="1:60" outlineLevel="2" x14ac:dyDescent="0.2">
      <c r="A118" s="155"/>
      <c r="B118" s="156"/>
      <c r="C118" s="247" t="s">
        <v>381</v>
      </c>
      <c r="D118" s="248"/>
      <c r="E118" s="248"/>
      <c r="F118" s="248"/>
      <c r="G118" s="248"/>
      <c r="H118" s="158"/>
      <c r="I118" s="158"/>
      <c r="J118" s="158"/>
      <c r="K118" s="158"/>
      <c r="L118" s="158"/>
      <c r="M118" s="158"/>
      <c r="N118" s="157"/>
      <c r="O118" s="157"/>
      <c r="P118" s="157"/>
      <c r="Q118" s="157"/>
      <c r="R118" s="158"/>
      <c r="S118" s="158"/>
      <c r="T118" s="158"/>
      <c r="U118" s="158"/>
      <c r="V118" s="158"/>
      <c r="W118" s="158"/>
      <c r="X118" s="158"/>
      <c r="Y118" s="158"/>
      <c r="Z118" s="148"/>
      <c r="AA118" s="148"/>
      <c r="AB118" s="148"/>
      <c r="AC118" s="148"/>
      <c r="AD118" s="148"/>
      <c r="AE118" s="148"/>
      <c r="AF118" s="148"/>
      <c r="AG118" s="148" t="s">
        <v>201</v>
      </c>
      <c r="AH118" s="148"/>
      <c r="AI118" s="148"/>
      <c r="AJ118" s="148"/>
      <c r="AK118" s="148"/>
      <c r="AL118" s="148"/>
      <c r="AM118" s="148"/>
      <c r="AN118" s="148"/>
      <c r="AO118" s="148"/>
      <c r="AP118" s="148"/>
      <c r="AQ118" s="148"/>
      <c r="AR118" s="148"/>
      <c r="AS118" s="148"/>
      <c r="AT118" s="148"/>
      <c r="AU118" s="148"/>
      <c r="AV118" s="148"/>
      <c r="AW118" s="148"/>
      <c r="AX118" s="148"/>
      <c r="AY118" s="148"/>
      <c r="AZ118" s="148"/>
      <c r="BA118" s="148"/>
      <c r="BB118" s="148"/>
      <c r="BC118" s="148"/>
      <c r="BD118" s="148"/>
      <c r="BE118" s="148"/>
      <c r="BF118" s="148"/>
      <c r="BG118" s="148"/>
      <c r="BH118" s="148"/>
    </row>
    <row r="119" spans="1:60" ht="22.5" outlineLevel="1" x14ac:dyDescent="0.2">
      <c r="A119" s="177">
        <v>72</v>
      </c>
      <c r="B119" s="178" t="s">
        <v>382</v>
      </c>
      <c r="C119" s="187" t="s">
        <v>383</v>
      </c>
      <c r="D119" s="179" t="s">
        <v>206</v>
      </c>
      <c r="E119" s="180">
        <v>225</v>
      </c>
      <c r="F119" s="181"/>
      <c r="G119" s="182">
        <f>ROUND(E119*F119,2)</f>
        <v>0</v>
      </c>
      <c r="H119" s="181"/>
      <c r="I119" s="182">
        <f>ROUND(E119*H119,2)</f>
        <v>0</v>
      </c>
      <c r="J119" s="181"/>
      <c r="K119" s="182">
        <f>ROUND(E119*J119,2)</f>
        <v>0</v>
      </c>
      <c r="L119" s="182">
        <v>21</v>
      </c>
      <c r="M119" s="182">
        <f>G119*(1+L119/100)</f>
        <v>0</v>
      </c>
      <c r="N119" s="180">
        <v>0</v>
      </c>
      <c r="O119" s="180">
        <f>ROUND(E119*N119,2)</f>
        <v>0</v>
      </c>
      <c r="P119" s="180">
        <v>0.5</v>
      </c>
      <c r="Q119" s="180">
        <f>ROUND(E119*P119,2)</f>
        <v>112.5</v>
      </c>
      <c r="R119" s="182"/>
      <c r="S119" s="182" t="s">
        <v>228</v>
      </c>
      <c r="T119" s="183" t="s">
        <v>207</v>
      </c>
      <c r="U119" s="158">
        <v>0</v>
      </c>
      <c r="V119" s="158">
        <f>ROUND(E119*U119,2)</f>
        <v>0</v>
      </c>
      <c r="W119" s="158"/>
      <c r="X119" s="158" t="s">
        <v>197</v>
      </c>
      <c r="Y119" s="158" t="s">
        <v>198</v>
      </c>
      <c r="Z119" s="148"/>
      <c r="AA119" s="148"/>
      <c r="AB119" s="148"/>
      <c r="AC119" s="148"/>
      <c r="AD119" s="148"/>
      <c r="AE119" s="148"/>
      <c r="AF119" s="148"/>
      <c r="AG119" s="148" t="s">
        <v>208</v>
      </c>
      <c r="AH119" s="148"/>
      <c r="AI119" s="148"/>
      <c r="AJ119" s="148"/>
      <c r="AK119" s="148"/>
      <c r="AL119" s="148"/>
      <c r="AM119" s="148"/>
      <c r="AN119" s="148"/>
      <c r="AO119" s="148"/>
      <c r="AP119" s="148"/>
      <c r="AQ119" s="148"/>
      <c r="AR119" s="148"/>
      <c r="AS119" s="148"/>
      <c r="AT119" s="148"/>
      <c r="AU119" s="148"/>
      <c r="AV119" s="148"/>
      <c r="AW119" s="148"/>
      <c r="AX119" s="148"/>
      <c r="AY119" s="148"/>
      <c r="AZ119" s="148"/>
      <c r="BA119" s="148"/>
      <c r="BB119" s="148"/>
      <c r="BC119" s="148"/>
      <c r="BD119" s="148"/>
      <c r="BE119" s="148"/>
      <c r="BF119" s="148"/>
      <c r="BG119" s="148"/>
      <c r="BH119" s="148"/>
    </row>
    <row r="120" spans="1:60" outlineLevel="1" x14ac:dyDescent="0.2">
      <c r="A120" s="177">
        <v>73</v>
      </c>
      <c r="B120" s="178" t="s">
        <v>384</v>
      </c>
      <c r="C120" s="187" t="s">
        <v>385</v>
      </c>
      <c r="D120" s="179" t="s">
        <v>206</v>
      </c>
      <c r="E120" s="180">
        <v>225</v>
      </c>
      <c r="F120" s="181"/>
      <c r="G120" s="182">
        <f>ROUND(E120*F120,2)</f>
        <v>0</v>
      </c>
      <c r="H120" s="181"/>
      <c r="I120" s="182">
        <f>ROUND(E120*H120,2)</f>
        <v>0</v>
      </c>
      <c r="J120" s="181"/>
      <c r="K120" s="182">
        <f>ROUND(E120*J120,2)</f>
        <v>0</v>
      </c>
      <c r="L120" s="182">
        <v>21</v>
      </c>
      <c r="M120" s="182">
        <f>G120*(1+L120/100)</f>
        <v>0</v>
      </c>
      <c r="N120" s="180">
        <v>0</v>
      </c>
      <c r="O120" s="180">
        <f>ROUND(E120*N120,2)</f>
        <v>0</v>
      </c>
      <c r="P120" s="180">
        <v>0.22</v>
      </c>
      <c r="Q120" s="180">
        <f>ROUND(E120*P120,2)</f>
        <v>49.5</v>
      </c>
      <c r="R120" s="182"/>
      <c r="S120" s="182" t="s">
        <v>228</v>
      </c>
      <c r="T120" s="183" t="s">
        <v>207</v>
      </c>
      <c r="U120" s="158">
        <v>0</v>
      </c>
      <c r="V120" s="158">
        <f>ROUND(E120*U120,2)</f>
        <v>0</v>
      </c>
      <c r="W120" s="158"/>
      <c r="X120" s="158" t="s">
        <v>197</v>
      </c>
      <c r="Y120" s="158" t="s">
        <v>198</v>
      </c>
      <c r="Z120" s="148"/>
      <c r="AA120" s="148"/>
      <c r="AB120" s="148"/>
      <c r="AC120" s="148"/>
      <c r="AD120" s="148"/>
      <c r="AE120" s="148"/>
      <c r="AF120" s="148"/>
      <c r="AG120" s="148" t="s">
        <v>208</v>
      </c>
      <c r="AH120" s="148"/>
      <c r="AI120" s="148"/>
      <c r="AJ120" s="148"/>
      <c r="AK120" s="148"/>
      <c r="AL120" s="148"/>
      <c r="AM120" s="148"/>
      <c r="AN120" s="148"/>
      <c r="AO120" s="148"/>
      <c r="AP120" s="148"/>
      <c r="AQ120" s="148"/>
      <c r="AR120" s="148"/>
      <c r="AS120" s="148"/>
      <c r="AT120" s="148"/>
      <c r="AU120" s="148"/>
      <c r="AV120" s="148"/>
      <c r="AW120" s="148"/>
      <c r="AX120" s="148"/>
      <c r="AY120" s="148"/>
      <c r="AZ120" s="148"/>
      <c r="BA120" s="148"/>
      <c r="BB120" s="148"/>
      <c r="BC120" s="148"/>
      <c r="BD120" s="148"/>
      <c r="BE120" s="148"/>
      <c r="BF120" s="148"/>
      <c r="BG120" s="148"/>
      <c r="BH120" s="148"/>
    </row>
    <row r="121" spans="1:60" x14ac:dyDescent="0.2">
      <c r="A121" s="162" t="s">
        <v>189</v>
      </c>
      <c r="B121" s="163" t="s">
        <v>140</v>
      </c>
      <c r="C121" s="184" t="s">
        <v>141</v>
      </c>
      <c r="D121" s="164"/>
      <c r="E121" s="165"/>
      <c r="F121" s="166"/>
      <c r="G121" s="166">
        <f>SUMIF(AG122:AG127,"&lt;&gt;NOR",G122:G127)</f>
        <v>0</v>
      </c>
      <c r="H121" s="166"/>
      <c r="I121" s="166">
        <f>SUM(I122:I127)</f>
        <v>0</v>
      </c>
      <c r="J121" s="166"/>
      <c r="K121" s="166">
        <f>SUM(K122:K127)</f>
        <v>0</v>
      </c>
      <c r="L121" s="166"/>
      <c r="M121" s="166">
        <f>SUM(M122:M127)</f>
        <v>0</v>
      </c>
      <c r="N121" s="165"/>
      <c r="O121" s="165">
        <f>SUM(O122:O127)</f>
        <v>0</v>
      </c>
      <c r="P121" s="165"/>
      <c r="Q121" s="165">
        <f>SUM(Q122:Q127)</f>
        <v>0</v>
      </c>
      <c r="R121" s="166"/>
      <c r="S121" s="166"/>
      <c r="T121" s="167"/>
      <c r="U121" s="161"/>
      <c r="V121" s="161">
        <f>SUM(V122:V127)</f>
        <v>0</v>
      </c>
      <c r="W121" s="161"/>
      <c r="X121" s="161"/>
      <c r="Y121" s="161"/>
      <c r="AG121" t="s">
        <v>190</v>
      </c>
    </row>
    <row r="122" spans="1:60" outlineLevel="1" x14ac:dyDescent="0.2">
      <c r="A122" s="177">
        <v>74</v>
      </c>
      <c r="B122" s="178" t="s">
        <v>386</v>
      </c>
      <c r="C122" s="187" t="s">
        <v>387</v>
      </c>
      <c r="D122" s="179" t="s">
        <v>246</v>
      </c>
      <c r="E122" s="180">
        <v>162.44999999999999</v>
      </c>
      <c r="F122" s="181"/>
      <c r="G122" s="182">
        <f t="shared" ref="G122:G127" si="21">ROUND(E122*F122,2)</f>
        <v>0</v>
      </c>
      <c r="H122" s="181"/>
      <c r="I122" s="182">
        <f t="shared" ref="I122:I127" si="22">ROUND(E122*H122,2)</f>
        <v>0</v>
      </c>
      <c r="J122" s="181"/>
      <c r="K122" s="182">
        <f t="shared" ref="K122:K127" si="23">ROUND(E122*J122,2)</f>
        <v>0</v>
      </c>
      <c r="L122" s="182">
        <v>21</v>
      </c>
      <c r="M122" s="182">
        <f t="shared" ref="M122:M127" si="24">G122*(1+L122/100)</f>
        <v>0</v>
      </c>
      <c r="N122" s="180">
        <v>0</v>
      </c>
      <c r="O122" s="180">
        <f t="shared" ref="O122:O127" si="25">ROUND(E122*N122,2)</f>
        <v>0</v>
      </c>
      <c r="P122" s="180">
        <v>0</v>
      </c>
      <c r="Q122" s="180">
        <f t="shared" ref="Q122:Q127" si="26">ROUND(E122*P122,2)</f>
        <v>0</v>
      </c>
      <c r="R122" s="182"/>
      <c r="S122" s="182" t="s">
        <v>228</v>
      </c>
      <c r="T122" s="183" t="s">
        <v>207</v>
      </c>
      <c r="U122" s="158">
        <v>0</v>
      </c>
      <c r="V122" s="158">
        <f t="shared" ref="V122:V127" si="27">ROUND(E122*U122,2)</f>
        <v>0</v>
      </c>
      <c r="W122" s="158"/>
      <c r="X122" s="158" t="s">
        <v>197</v>
      </c>
      <c r="Y122" s="158" t="s">
        <v>198</v>
      </c>
      <c r="Z122" s="148"/>
      <c r="AA122" s="148"/>
      <c r="AB122" s="148"/>
      <c r="AC122" s="148"/>
      <c r="AD122" s="148"/>
      <c r="AE122" s="148"/>
      <c r="AF122" s="148"/>
      <c r="AG122" s="148" t="s">
        <v>208</v>
      </c>
      <c r="AH122" s="148"/>
      <c r="AI122" s="148"/>
      <c r="AJ122" s="148"/>
      <c r="AK122" s="148"/>
      <c r="AL122" s="148"/>
      <c r="AM122" s="148"/>
      <c r="AN122" s="148"/>
      <c r="AO122" s="148"/>
      <c r="AP122" s="148"/>
      <c r="AQ122" s="148"/>
      <c r="AR122" s="148"/>
      <c r="AS122" s="148"/>
      <c r="AT122" s="148"/>
      <c r="AU122" s="148"/>
      <c r="AV122" s="148"/>
      <c r="AW122" s="148"/>
      <c r="AX122" s="148"/>
      <c r="AY122" s="148"/>
      <c r="AZ122" s="148"/>
      <c r="BA122" s="148"/>
      <c r="BB122" s="148"/>
      <c r="BC122" s="148"/>
      <c r="BD122" s="148"/>
      <c r="BE122" s="148"/>
      <c r="BF122" s="148"/>
      <c r="BG122" s="148"/>
      <c r="BH122" s="148"/>
    </row>
    <row r="123" spans="1:60" outlineLevel="1" x14ac:dyDescent="0.2">
      <c r="A123" s="177">
        <v>75</v>
      </c>
      <c r="B123" s="178" t="s">
        <v>388</v>
      </c>
      <c r="C123" s="187" t="s">
        <v>389</v>
      </c>
      <c r="D123" s="179" t="s">
        <v>246</v>
      </c>
      <c r="E123" s="180">
        <v>1624.5</v>
      </c>
      <c r="F123" s="181"/>
      <c r="G123" s="182">
        <f t="shared" si="21"/>
        <v>0</v>
      </c>
      <c r="H123" s="181"/>
      <c r="I123" s="182">
        <f t="shared" si="22"/>
        <v>0</v>
      </c>
      <c r="J123" s="181"/>
      <c r="K123" s="182">
        <f t="shared" si="23"/>
        <v>0</v>
      </c>
      <c r="L123" s="182">
        <v>21</v>
      </c>
      <c r="M123" s="182">
        <f t="shared" si="24"/>
        <v>0</v>
      </c>
      <c r="N123" s="180">
        <v>0</v>
      </c>
      <c r="O123" s="180">
        <f t="shared" si="25"/>
        <v>0</v>
      </c>
      <c r="P123" s="180">
        <v>0</v>
      </c>
      <c r="Q123" s="180">
        <f t="shared" si="26"/>
        <v>0</v>
      </c>
      <c r="R123" s="182"/>
      <c r="S123" s="182" t="s">
        <v>228</v>
      </c>
      <c r="T123" s="183" t="s">
        <v>207</v>
      </c>
      <c r="U123" s="158">
        <v>0</v>
      </c>
      <c r="V123" s="158">
        <f t="shared" si="27"/>
        <v>0</v>
      </c>
      <c r="W123" s="158"/>
      <c r="X123" s="158" t="s">
        <v>197</v>
      </c>
      <c r="Y123" s="158" t="s">
        <v>198</v>
      </c>
      <c r="Z123" s="148"/>
      <c r="AA123" s="148"/>
      <c r="AB123" s="148"/>
      <c r="AC123" s="148"/>
      <c r="AD123" s="148"/>
      <c r="AE123" s="148"/>
      <c r="AF123" s="148"/>
      <c r="AG123" s="148" t="s">
        <v>208</v>
      </c>
      <c r="AH123" s="148"/>
      <c r="AI123" s="148"/>
      <c r="AJ123" s="148"/>
      <c r="AK123" s="148"/>
      <c r="AL123" s="148"/>
      <c r="AM123" s="148"/>
      <c r="AN123" s="148"/>
      <c r="AO123" s="148"/>
      <c r="AP123" s="148"/>
      <c r="AQ123" s="148"/>
      <c r="AR123" s="148"/>
      <c r="AS123" s="148"/>
      <c r="AT123" s="148"/>
      <c r="AU123" s="148"/>
      <c r="AV123" s="148"/>
      <c r="AW123" s="148"/>
      <c r="AX123" s="148"/>
      <c r="AY123" s="148"/>
      <c r="AZ123" s="148"/>
      <c r="BA123" s="148"/>
      <c r="BB123" s="148"/>
      <c r="BC123" s="148"/>
      <c r="BD123" s="148"/>
      <c r="BE123" s="148"/>
      <c r="BF123" s="148"/>
      <c r="BG123" s="148"/>
      <c r="BH123" s="148"/>
    </row>
    <row r="124" spans="1:60" ht="22.5" outlineLevel="1" x14ac:dyDescent="0.2">
      <c r="A124" s="177">
        <v>76</v>
      </c>
      <c r="B124" s="178" t="s">
        <v>390</v>
      </c>
      <c r="C124" s="187" t="s">
        <v>391</v>
      </c>
      <c r="D124" s="179" t="s">
        <v>246</v>
      </c>
      <c r="E124" s="180">
        <v>0.45</v>
      </c>
      <c r="F124" s="181"/>
      <c r="G124" s="182">
        <f t="shared" si="21"/>
        <v>0</v>
      </c>
      <c r="H124" s="181"/>
      <c r="I124" s="182">
        <f t="shared" si="22"/>
        <v>0</v>
      </c>
      <c r="J124" s="181"/>
      <c r="K124" s="182">
        <f t="shared" si="23"/>
        <v>0</v>
      </c>
      <c r="L124" s="182">
        <v>21</v>
      </c>
      <c r="M124" s="182">
        <f t="shared" si="24"/>
        <v>0</v>
      </c>
      <c r="N124" s="180">
        <v>0</v>
      </c>
      <c r="O124" s="180">
        <f t="shared" si="25"/>
        <v>0</v>
      </c>
      <c r="P124" s="180">
        <v>0</v>
      </c>
      <c r="Q124" s="180">
        <f t="shared" si="26"/>
        <v>0</v>
      </c>
      <c r="R124" s="182"/>
      <c r="S124" s="182" t="s">
        <v>228</v>
      </c>
      <c r="T124" s="183" t="s">
        <v>207</v>
      </c>
      <c r="U124" s="158">
        <v>0</v>
      </c>
      <c r="V124" s="158">
        <f t="shared" si="27"/>
        <v>0</v>
      </c>
      <c r="W124" s="158"/>
      <c r="X124" s="158" t="s">
        <v>197</v>
      </c>
      <c r="Y124" s="158" t="s">
        <v>198</v>
      </c>
      <c r="Z124" s="148"/>
      <c r="AA124" s="148"/>
      <c r="AB124" s="148"/>
      <c r="AC124" s="148"/>
      <c r="AD124" s="148"/>
      <c r="AE124" s="148"/>
      <c r="AF124" s="148"/>
      <c r="AG124" s="148" t="s">
        <v>208</v>
      </c>
      <c r="AH124" s="148"/>
      <c r="AI124" s="148"/>
      <c r="AJ124" s="148"/>
      <c r="AK124" s="148"/>
      <c r="AL124" s="148"/>
      <c r="AM124" s="148"/>
      <c r="AN124" s="148"/>
      <c r="AO124" s="148"/>
      <c r="AP124" s="148"/>
      <c r="AQ124" s="148"/>
      <c r="AR124" s="148"/>
      <c r="AS124" s="148"/>
      <c r="AT124" s="148"/>
      <c r="AU124" s="148"/>
      <c r="AV124" s="148"/>
      <c r="AW124" s="148"/>
      <c r="AX124" s="148"/>
      <c r="AY124" s="148"/>
      <c r="AZ124" s="148"/>
      <c r="BA124" s="148"/>
      <c r="BB124" s="148"/>
      <c r="BC124" s="148"/>
      <c r="BD124" s="148"/>
      <c r="BE124" s="148"/>
      <c r="BF124" s="148"/>
      <c r="BG124" s="148"/>
      <c r="BH124" s="148"/>
    </row>
    <row r="125" spans="1:60" outlineLevel="1" x14ac:dyDescent="0.2">
      <c r="A125" s="177">
        <v>77</v>
      </c>
      <c r="B125" s="178" t="s">
        <v>392</v>
      </c>
      <c r="C125" s="187" t="s">
        <v>393</v>
      </c>
      <c r="D125" s="179" t="s">
        <v>246</v>
      </c>
      <c r="E125" s="180">
        <v>162.44999999999999</v>
      </c>
      <c r="F125" s="181"/>
      <c r="G125" s="182">
        <f t="shared" si="21"/>
        <v>0</v>
      </c>
      <c r="H125" s="181"/>
      <c r="I125" s="182">
        <f t="shared" si="22"/>
        <v>0</v>
      </c>
      <c r="J125" s="181"/>
      <c r="K125" s="182">
        <f t="shared" si="23"/>
        <v>0</v>
      </c>
      <c r="L125" s="182">
        <v>21</v>
      </c>
      <c r="M125" s="182">
        <f t="shared" si="24"/>
        <v>0</v>
      </c>
      <c r="N125" s="180">
        <v>0</v>
      </c>
      <c r="O125" s="180">
        <f t="shared" si="25"/>
        <v>0</v>
      </c>
      <c r="P125" s="180">
        <v>0</v>
      </c>
      <c r="Q125" s="180">
        <f t="shared" si="26"/>
        <v>0</v>
      </c>
      <c r="R125" s="182"/>
      <c r="S125" s="182" t="s">
        <v>228</v>
      </c>
      <c r="T125" s="183" t="s">
        <v>207</v>
      </c>
      <c r="U125" s="158">
        <v>0</v>
      </c>
      <c r="V125" s="158">
        <f t="shared" si="27"/>
        <v>0</v>
      </c>
      <c r="W125" s="158"/>
      <c r="X125" s="158" t="s">
        <v>197</v>
      </c>
      <c r="Y125" s="158" t="s">
        <v>198</v>
      </c>
      <c r="Z125" s="148"/>
      <c r="AA125" s="148"/>
      <c r="AB125" s="148"/>
      <c r="AC125" s="148"/>
      <c r="AD125" s="148"/>
      <c r="AE125" s="148"/>
      <c r="AF125" s="148"/>
      <c r="AG125" s="148" t="s">
        <v>208</v>
      </c>
      <c r="AH125" s="148"/>
      <c r="AI125" s="148"/>
      <c r="AJ125" s="148"/>
      <c r="AK125" s="148"/>
      <c r="AL125" s="148"/>
      <c r="AM125" s="148"/>
      <c r="AN125" s="148"/>
      <c r="AO125" s="148"/>
      <c r="AP125" s="148"/>
      <c r="AQ125" s="148"/>
      <c r="AR125" s="148"/>
      <c r="AS125" s="148"/>
      <c r="AT125" s="148"/>
      <c r="AU125" s="148"/>
      <c r="AV125" s="148"/>
      <c r="AW125" s="148"/>
      <c r="AX125" s="148"/>
      <c r="AY125" s="148"/>
      <c r="AZ125" s="148"/>
      <c r="BA125" s="148"/>
      <c r="BB125" s="148"/>
      <c r="BC125" s="148"/>
      <c r="BD125" s="148"/>
      <c r="BE125" s="148"/>
      <c r="BF125" s="148"/>
      <c r="BG125" s="148"/>
      <c r="BH125" s="148"/>
    </row>
    <row r="126" spans="1:60" ht="22.5" outlineLevel="1" x14ac:dyDescent="0.2">
      <c r="A126" s="177">
        <v>78</v>
      </c>
      <c r="B126" s="178" t="s">
        <v>394</v>
      </c>
      <c r="C126" s="187" t="s">
        <v>395</v>
      </c>
      <c r="D126" s="179" t="s">
        <v>246</v>
      </c>
      <c r="E126" s="180">
        <v>49.5</v>
      </c>
      <c r="F126" s="181"/>
      <c r="G126" s="182">
        <f t="shared" si="21"/>
        <v>0</v>
      </c>
      <c r="H126" s="181"/>
      <c r="I126" s="182">
        <f t="shared" si="22"/>
        <v>0</v>
      </c>
      <c r="J126" s="181"/>
      <c r="K126" s="182">
        <f t="shared" si="23"/>
        <v>0</v>
      </c>
      <c r="L126" s="182">
        <v>21</v>
      </c>
      <c r="M126" s="182">
        <f t="shared" si="24"/>
        <v>0</v>
      </c>
      <c r="N126" s="180">
        <v>0</v>
      </c>
      <c r="O126" s="180">
        <f t="shared" si="25"/>
        <v>0</v>
      </c>
      <c r="P126" s="180">
        <v>0</v>
      </c>
      <c r="Q126" s="180">
        <f t="shared" si="26"/>
        <v>0</v>
      </c>
      <c r="R126" s="182"/>
      <c r="S126" s="182" t="s">
        <v>228</v>
      </c>
      <c r="T126" s="183" t="s">
        <v>207</v>
      </c>
      <c r="U126" s="158">
        <v>0</v>
      </c>
      <c r="V126" s="158">
        <f t="shared" si="27"/>
        <v>0</v>
      </c>
      <c r="W126" s="158"/>
      <c r="X126" s="158" t="s">
        <v>197</v>
      </c>
      <c r="Y126" s="158" t="s">
        <v>198</v>
      </c>
      <c r="Z126" s="148"/>
      <c r="AA126" s="148"/>
      <c r="AB126" s="148"/>
      <c r="AC126" s="148"/>
      <c r="AD126" s="148"/>
      <c r="AE126" s="148"/>
      <c r="AF126" s="148"/>
      <c r="AG126" s="148" t="s">
        <v>208</v>
      </c>
      <c r="AH126" s="148"/>
      <c r="AI126" s="148"/>
      <c r="AJ126" s="148"/>
      <c r="AK126" s="148"/>
      <c r="AL126" s="148"/>
      <c r="AM126" s="148"/>
      <c r="AN126" s="148"/>
      <c r="AO126" s="148"/>
      <c r="AP126" s="148"/>
      <c r="AQ126" s="148"/>
      <c r="AR126" s="148"/>
      <c r="AS126" s="148"/>
      <c r="AT126" s="148"/>
      <c r="AU126" s="148"/>
      <c r="AV126" s="148"/>
      <c r="AW126" s="148"/>
      <c r="AX126" s="148"/>
      <c r="AY126" s="148"/>
      <c r="AZ126" s="148"/>
      <c r="BA126" s="148"/>
      <c r="BB126" s="148"/>
      <c r="BC126" s="148"/>
      <c r="BD126" s="148"/>
      <c r="BE126" s="148"/>
      <c r="BF126" s="148"/>
      <c r="BG126" s="148"/>
      <c r="BH126" s="148"/>
    </row>
    <row r="127" spans="1:60" outlineLevel="1" x14ac:dyDescent="0.2">
      <c r="A127" s="177">
        <v>79</v>
      </c>
      <c r="B127" s="178" t="s">
        <v>396</v>
      </c>
      <c r="C127" s="187" t="s">
        <v>245</v>
      </c>
      <c r="D127" s="179" t="s">
        <v>246</v>
      </c>
      <c r="E127" s="180">
        <v>112.5</v>
      </c>
      <c r="F127" s="181"/>
      <c r="G127" s="182">
        <f t="shared" si="21"/>
        <v>0</v>
      </c>
      <c r="H127" s="181"/>
      <c r="I127" s="182">
        <f t="shared" si="22"/>
        <v>0</v>
      </c>
      <c r="J127" s="181"/>
      <c r="K127" s="182">
        <f t="shared" si="23"/>
        <v>0</v>
      </c>
      <c r="L127" s="182">
        <v>21</v>
      </c>
      <c r="M127" s="182">
        <f t="shared" si="24"/>
        <v>0</v>
      </c>
      <c r="N127" s="180">
        <v>0</v>
      </c>
      <c r="O127" s="180">
        <f t="shared" si="25"/>
        <v>0</v>
      </c>
      <c r="P127" s="180">
        <v>0</v>
      </c>
      <c r="Q127" s="180">
        <f t="shared" si="26"/>
        <v>0</v>
      </c>
      <c r="R127" s="182"/>
      <c r="S127" s="182" t="s">
        <v>228</v>
      </c>
      <c r="T127" s="183" t="s">
        <v>207</v>
      </c>
      <c r="U127" s="158">
        <v>0</v>
      </c>
      <c r="V127" s="158">
        <f t="shared" si="27"/>
        <v>0</v>
      </c>
      <c r="W127" s="158"/>
      <c r="X127" s="158" t="s">
        <v>197</v>
      </c>
      <c r="Y127" s="158" t="s">
        <v>198</v>
      </c>
      <c r="Z127" s="148"/>
      <c r="AA127" s="148"/>
      <c r="AB127" s="148"/>
      <c r="AC127" s="148"/>
      <c r="AD127" s="148"/>
      <c r="AE127" s="148"/>
      <c r="AF127" s="148"/>
      <c r="AG127" s="148" t="s">
        <v>208</v>
      </c>
      <c r="AH127" s="148"/>
      <c r="AI127" s="148"/>
      <c r="AJ127" s="148"/>
      <c r="AK127" s="148"/>
      <c r="AL127" s="148"/>
      <c r="AM127" s="148"/>
      <c r="AN127" s="148"/>
      <c r="AO127" s="148"/>
      <c r="AP127" s="148"/>
      <c r="AQ127" s="148"/>
      <c r="AR127" s="148"/>
      <c r="AS127" s="148"/>
      <c r="AT127" s="148"/>
      <c r="AU127" s="148"/>
      <c r="AV127" s="148"/>
      <c r="AW127" s="148"/>
      <c r="AX127" s="148"/>
      <c r="AY127" s="148"/>
      <c r="AZ127" s="148"/>
      <c r="BA127" s="148"/>
      <c r="BB127" s="148"/>
      <c r="BC127" s="148"/>
      <c r="BD127" s="148"/>
      <c r="BE127" s="148"/>
      <c r="BF127" s="148"/>
      <c r="BG127" s="148"/>
      <c r="BH127" s="148"/>
    </row>
    <row r="128" spans="1:60" x14ac:dyDescent="0.2">
      <c r="A128" s="162" t="s">
        <v>189</v>
      </c>
      <c r="B128" s="163" t="s">
        <v>142</v>
      </c>
      <c r="C128" s="184" t="s">
        <v>143</v>
      </c>
      <c r="D128" s="164"/>
      <c r="E128" s="165"/>
      <c r="F128" s="166"/>
      <c r="G128" s="166">
        <f>SUMIF(AG129:AG134,"&lt;&gt;NOR",G129:G134)</f>
        <v>0</v>
      </c>
      <c r="H128" s="166"/>
      <c r="I128" s="166">
        <f>SUM(I129:I134)</f>
        <v>0</v>
      </c>
      <c r="J128" s="166"/>
      <c r="K128" s="166">
        <f>SUM(K129:K134)</f>
        <v>0</v>
      </c>
      <c r="L128" s="166"/>
      <c r="M128" s="166">
        <f>SUM(M129:M134)</f>
        <v>0</v>
      </c>
      <c r="N128" s="165"/>
      <c r="O128" s="165">
        <f>SUM(O129:O134)</f>
        <v>0</v>
      </c>
      <c r="P128" s="165"/>
      <c r="Q128" s="165">
        <f>SUM(Q129:Q134)</f>
        <v>0</v>
      </c>
      <c r="R128" s="166"/>
      <c r="S128" s="166"/>
      <c r="T128" s="167"/>
      <c r="U128" s="161"/>
      <c r="V128" s="161">
        <f>SUM(V129:V134)</f>
        <v>4.05</v>
      </c>
      <c r="W128" s="161"/>
      <c r="X128" s="161"/>
      <c r="Y128" s="161"/>
      <c r="AG128" t="s">
        <v>190</v>
      </c>
    </row>
    <row r="129" spans="1:60" outlineLevel="1" x14ac:dyDescent="0.2">
      <c r="A129" s="169">
        <v>80</v>
      </c>
      <c r="B129" s="170" t="s">
        <v>397</v>
      </c>
      <c r="C129" s="185" t="s">
        <v>398</v>
      </c>
      <c r="D129" s="171" t="s">
        <v>246</v>
      </c>
      <c r="E129" s="172">
        <v>190.86799999999999</v>
      </c>
      <c r="F129" s="173"/>
      <c r="G129" s="174">
        <f>ROUND(E129*F129,2)</f>
        <v>0</v>
      </c>
      <c r="H129" s="173"/>
      <c r="I129" s="174">
        <f>ROUND(E129*H129,2)</f>
        <v>0</v>
      </c>
      <c r="J129" s="173"/>
      <c r="K129" s="174">
        <f>ROUND(E129*J129,2)</f>
        <v>0</v>
      </c>
      <c r="L129" s="174">
        <v>21</v>
      </c>
      <c r="M129" s="174">
        <f>G129*(1+L129/100)</f>
        <v>0</v>
      </c>
      <c r="N129" s="172">
        <v>0</v>
      </c>
      <c r="O129" s="172">
        <f>ROUND(E129*N129,2)</f>
        <v>0</v>
      </c>
      <c r="P129" s="172">
        <v>0</v>
      </c>
      <c r="Q129" s="172">
        <f>ROUND(E129*P129,2)</f>
        <v>0</v>
      </c>
      <c r="R129" s="174" t="s">
        <v>279</v>
      </c>
      <c r="S129" s="174" t="s">
        <v>195</v>
      </c>
      <c r="T129" s="175" t="s">
        <v>207</v>
      </c>
      <c r="U129" s="158">
        <v>1.6E-2</v>
      </c>
      <c r="V129" s="158">
        <f>ROUND(E129*U129,2)</f>
        <v>3.05</v>
      </c>
      <c r="W129" s="158"/>
      <c r="X129" s="158" t="s">
        <v>197</v>
      </c>
      <c r="Y129" s="158" t="s">
        <v>198</v>
      </c>
      <c r="Z129" s="148"/>
      <c r="AA129" s="148"/>
      <c r="AB129" s="148"/>
      <c r="AC129" s="148"/>
      <c r="AD129" s="148"/>
      <c r="AE129" s="148"/>
      <c r="AF129" s="148"/>
      <c r="AG129" s="148" t="s">
        <v>208</v>
      </c>
      <c r="AH129" s="148"/>
      <c r="AI129" s="148"/>
      <c r="AJ129" s="148"/>
      <c r="AK129" s="148"/>
      <c r="AL129" s="148"/>
      <c r="AM129" s="148"/>
      <c r="AN129" s="148"/>
      <c r="AO129" s="148"/>
      <c r="AP129" s="148"/>
      <c r="AQ129" s="148"/>
      <c r="AR129" s="148"/>
      <c r="AS129" s="148"/>
      <c r="AT129" s="148"/>
      <c r="AU129" s="148"/>
      <c r="AV129" s="148"/>
      <c r="AW129" s="148"/>
      <c r="AX129" s="148"/>
      <c r="AY129" s="148"/>
      <c r="AZ129" s="148"/>
      <c r="BA129" s="148"/>
      <c r="BB129" s="148"/>
      <c r="BC129" s="148"/>
      <c r="BD129" s="148"/>
      <c r="BE129" s="148"/>
      <c r="BF129" s="148"/>
      <c r="BG129" s="148"/>
      <c r="BH129" s="148"/>
    </row>
    <row r="130" spans="1:60" outlineLevel="2" x14ac:dyDescent="0.2">
      <c r="A130" s="155"/>
      <c r="B130" s="156"/>
      <c r="C130" s="247" t="s">
        <v>399</v>
      </c>
      <c r="D130" s="248"/>
      <c r="E130" s="248"/>
      <c r="F130" s="248"/>
      <c r="G130" s="248"/>
      <c r="H130" s="158"/>
      <c r="I130" s="158"/>
      <c r="J130" s="158"/>
      <c r="K130" s="158"/>
      <c r="L130" s="158"/>
      <c r="M130" s="158"/>
      <c r="N130" s="157"/>
      <c r="O130" s="157"/>
      <c r="P130" s="157"/>
      <c r="Q130" s="157"/>
      <c r="R130" s="158"/>
      <c r="S130" s="158"/>
      <c r="T130" s="158"/>
      <c r="U130" s="158"/>
      <c r="V130" s="158"/>
      <c r="W130" s="158"/>
      <c r="X130" s="158"/>
      <c r="Y130" s="158"/>
      <c r="Z130" s="148"/>
      <c r="AA130" s="148"/>
      <c r="AB130" s="148"/>
      <c r="AC130" s="148"/>
      <c r="AD130" s="148"/>
      <c r="AE130" s="148"/>
      <c r="AF130" s="148"/>
      <c r="AG130" s="148" t="s">
        <v>201</v>
      </c>
      <c r="AH130" s="148"/>
      <c r="AI130" s="148"/>
      <c r="AJ130" s="148"/>
      <c r="AK130" s="148"/>
      <c r="AL130" s="148"/>
      <c r="AM130" s="148"/>
      <c r="AN130" s="148"/>
      <c r="AO130" s="148"/>
      <c r="AP130" s="148"/>
      <c r="AQ130" s="148"/>
      <c r="AR130" s="148"/>
      <c r="AS130" s="148"/>
      <c r="AT130" s="148"/>
      <c r="AU130" s="148"/>
      <c r="AV130" s="148"/>
      <c r="AW130" s="148"/>
      <c r="AX130" s="148"/>
      <c r="AY130" s="148"/>
      <c r="AZ130" s="148"/>
      <c r="BA130" s="148"/>
      <c r="BB130" s="148"/>
      <c r="BC130" s="148"/>
      <c r="BD130" s="148"/>
      <c r="BE130" s="148"/>
      <c r="BF130" s="148"/>
      <c r="BG130" s="148"/>
      <c r="BH130" s="148"/>
    </row>
    <row r="131" spans="1:60" ht="22.5" outlineLevel="1" x14ac:dyDescent="0.2">
      <c r="A131" s="169">
        <v>81</v>
      </c>
      <c r="B131" s="170" t="s">
        <v>400</v>
      </c>
      <c r="C131" s="185" t="s">
        <v>401</v>
      </c>
      <c r="D131" s="171" t="s">
        <v>246</v>
      </c>
      <c r="E131" s="172">
        <v>4.7489999999999997</v>
      </c>
      <c r="F131" s="173"/>
      <c r="G131" s="174">
        <f>ROUND(E131*F131,2)</f>
        <v>0</v>
      </c>
      <c r="H131" s="173"/>
      <c r="I131" s="174">
        <f>ROUND(E131*H131,2)</f>
        <v>0</v>
      </c>
      <c r="J131" s="173"/>
      <c r="K131" s="174">
        <f>ROUND(E131*J131,2)</f>
        <v>0</v>
      </c>
      <c r="L131" s="174">
        <v>21</v>
      </c>
      <c r="M131" s="174">
        <f>G131*(1+L131/100)</f>
        <v>0</v>
      </c>
      <c r="N131" s="172">
        <v>0</v>
      </c>
      <c r="O131" s="172">
        <f>ROUND(E131*N131,2)</f>
        <v>0</v>
      </c>
      <c r="P131" s="172">
        <v>0</v>
      </c>
      <c r="Q131" s="172">
        <f>ROUND(E131*P131,2)</f>
        <v>0</v>
      </c>
      <c r="R131" s="174" t="s">
        <v>224</v>
      </c>
      <c r="S131" s="174" t="s">
        <v>195</v>
      </c>
      <c r="T131" s="175" t="s">
        <v>207</v>
      </c>
      <c r="U131" s="158">
        <v>0.21149999999999999</v>
      </c>
      <c r="V131" s="158">
        <f>ROUND(E131*U131,2)</f>
        <v>1</v>
      </c>
      <c r="W131" s="158"/>
      <c r="X131" s="158" t="s">
        <v>197</v>
      </c>
      <c r="Y131" s="158" t="s">
        <v>198</v>
      </c>
      <c r="Z131" s="148"/>
      <c r="AA131" s="148"/>
      <c r="AB131" s="148"/>
      <c r="AC131" s="148"/>
      <c r="AD131" s="148"/>
      <c r="AE131" s="148"/>
      <c r="AF131" s="148"/>
      <c r="AG131" s="148" t="s">
        <v>208</v>
      </c>
      <c r="AH131" s="148"/>
      <c r="AI131" s="148"/>
      <c r="AJ131" s="148"/>
      <c r="AK131" s="148"/>
      <c r="AL131" s="148"/>
      <c r="AM131" s="148"/>
      <c r="AN131" s="148"/>
      <c r="AO131" s="148"/>
      <c r="AP131" s="148"/>
      <c r="AQ131" s="148"/>
      <c r="AR131" s="148"/>
      <c r="AS131" s="148"/>
      <c r="AT131" s="148"/>
      <c r="AU131" s="148"/>
      <c r="AV131" s="148"/>
      <c r="AW131" s="148"/>
      <c r="AX131" s="148"/>
      <c r="AY131" s="148"/>
      <c r="AZ131" s="148"/>
      <c r="BA131" s="148"/>
      <c r="BB131" s="148"/>
      <c r="BC131" s="148"/>
      <c r="BD131" s="148"/>
      <c r="BE131" s="148"/>
      <c r="BF131" s="148"/>
      <c r="BG131" s="148"/>
      <c r="BH131" s="148"/>
    </row>
    <row r="132" spans="1:60" outlineLevel="2" x14ac:dyDescent="0.2">
      <c r="A132" s="155"/>
      <c r="B132" s="156"/>
      <c r="C132" s="247" t="s">
        <v>402</v>
      </c>
      <c r="D132" s="248"/>
      <c r="E132" s="248"/>
      <c r="F132" s="248"/>
      <c r="G132" s="248"/>
      <c r="H132" s="158"/>
      <c r="I132" s="158"/>
      <c r="J132" s="158"/>
      <c r="K132" s="158"/>
      <c r="L132" s="158"/>
      <c r="M132" s="158"/>
      <c r="N132" s="157"/>
      <c r="O132" s="157"/>
      <c r="P132" s="157"/>
      <c r="Q132" s="157"/>
      <c r="R132" s="158"/>
      <c r="S132" s="158"/>
      <c r="T132" s="158"/>
      <c r="U132" s="158"/>
      <c r="V132" s="158"/>
      <c r="W132" s="158"/>
      <c r="X132" s="158"/>
      <c r="Y132" s="158"/>
      <c r="Z132" s="148"/>
      <c r="AA132" s="148"/>
      <c r="AB132" s="148"/>
      <c r="AC132" s="148"/>
      <c r="AD132" s="148"/>
      <c r="AE132" s="148"/>
      <c r="AF132" s="148"/>
      <c r="AG132" s="148" t="s">
        <v>201</v>
      </c>
      <c r="AH132" s="148"/>
      <c r="AI132" s="148"/>
      <c r="AJ132" s="148"/>
      <c r="AK132" s="148"/>
      <c r="AL132" s="148"/>
      <c r="AM132" s="148"/>
      <c r="AN132" s="148"/>
      <c r="AO132" s="148"/>
      <c r="AP132" s="148"/>
      <c r="AQ132" s="148"/>
      <c r="AR132" s="148"/>
      <c r="AS132" s="148"/>
      <c r="AT132" s="148"/>
      <c r="AU132" s="148"/>
      <c r="AV132" s="148"/>
      <c r="AW132" s="148"/>
      <c r="AX132" s="148"/>
      <c r="AY132" s="148"/>
      <c r="AZ132" s="148"/>
      <c r="BA132" s="148"/>
      <c r="BB132" s="148"/>
      <c r="BC132" s="148"/>
      <c r="BD132" s="148"/>
      <c r="BE132" s="148"/>
      <c r="BF132" s="148"/>
      <c r="BG132" s="148"/>
      <c r="BH132" s="148"/>
    </row>
    <row r="133" spans="1:60" ht="22.5" outlineLevel="1" x14ac:dyDescent="0.2">
      <c r="A133" s="177">
        <v>82</v>
      </c>
      <c r="B133" s="178" t="s">
        <v>234</v>
      </c>
      <c r="C133" s="187" t="s">
        <v>235</v>
      </c>
      <c r="D133" s="179" t="s">
        <v>193</v>
      </c>
      <c r="E133" s="180">
        <v>335.24799999999999</v>
      </c>
      <c r="F133" s="181"/>
      <c r="G133" s="182">
        <f>ROUND(E133*F133,2)</f>
        <v>0</v>
      </c>
      <c r="H133" s="181"/>
      <c r="I133" s="182">
        <f>ROUND(E133*H133,2)</f>
        <v>0</v>
      </c>
      <c r="J133" s="181"/>
      <c r="K133" s="182">
        <f>ROUND(E133*J133,2)</f>
        <v>0</v>
      </c>
      <c r="L133" s="182">
        <v>21</v>
      </c>
      <c r="M133" s="182">
        <f>G133*(1+L133/100)</f>
        <v>0</v>
      </c>
      <c r="N133" s="180">
        <v>0</v>
      </c>
      <c r="O133" s="180">
        <f>ROUND(E133*N133,2)</f>
        <v>0</v>
      </c>
      <c r="P133" s="180">
        <v>0</v>
      </c>
      <c r="Q133" s="180">
        <f>ROUND(E133*P133,2)</f>
        <v>0</v>
      </c>
      <c r="R133" s="182"/>
      <c r="S133" s="182" t="s">
        <v>228</v>
      </c>
      <c r="T133" s="183" t="s">
        <v>207</v>
      </c>
      <c r="U133" s="158">
        <v>0</v>
      </c>
      <c r="V133" s="158">
        <f>ROUND(E133*U133,2)</f>
        <v>0</v>
      </c>
      <c r="W133" s="158"/>
      <c r="X133" s="158" t="s">
        <v>197</v>
      </c>
      <c r="Y133" s="158" t="s">
        <v>198</v>
      </c>
      <c r="Z133" s="148"/>
      <c r="AA133" s="148"/>
      <c r="AB133" s="148"/>
      <c r="AC133" s="148"/>
      <c r="AD133" s="148"/>
      <c r="AE133" s="148"/>
      <c r="AF133" s="148"/>
      <c r="AG133" s="148" t="s">
        <v>208</v>
      </c>
      <c r="AH133" s="148"/>
      <c r="AI133" s="148"/>
      <c r="AJ133" s="148"/>
      <c r="AK133" s="148"/>
      <c r="AL133" s="148"/>
      <c r="AM133" s="148"/>
      <c r="AN133" s="148"/>
      <c r="AO133" s="148"/>
      <c r="AP133" s="148"/>
      <c r="AQ133" s="148"/>
      <c r="AR133" s="148"/>
      <c r="AS133" s="148"/>
      <c r="AT133" s="148"/>
      <c r="AU133" s="148"/>
      <c r="AV133" s="148"/>
      <c r="AW133" s="148"/>
      <c r="AX133" s="148"/>
      <c r="AY133" s="148"/>
      <c r="AZ133" s="148"/>
      <c r="BA133" s="148"/>
      <c r="BB133" s="148"/>
      <c r="BC133" s="148"/>
      <c r="BD133" s="148"/>
      <c r="BE133" s="148"/>
      <c r="BF133" s="148"/>
      <c r="BG133" s="148"/>
      <c r="BH133" s="148"/>
    </row>
    <row r="134" spans="1:60" outlineLevel="1" x14ac:dyDescent="0.2">
      <c r="A134" s="169">
        <v>83</v>
      </c>
      <c r="B134" s="170" t="s">
        <v>239</v>
      </c>
      <c r="C134" s="185" t="s">
        <v>240</v>
      </c>
      <c r="D134" s="171" t="s">
        <v>193</v>
      </c>
      <c r="E134" s="172">
        <v>335.24799999999999</v>
      </c>
      <c r="F134" s="173"/>
      <c r="G134" s="174">
        <f>ROUND(E134*F134,2)</f>
        <v>0</v>
      </c>
      <c r="H134" s="173"/>
      <c r="I134" s="174">
        <f>ROUND(E134*H134,2)</f>
        <v>0</v>
      </c>
      <c r="J134" s="173"/>
      <c r="K134" s="174">
        <f>ROUND(E134*J134,2)</f>
        <v>0</v>
      </c>
      <c r="L134" s="174">
        <v>21</v>
      </c>
      <c r="M134" s="174">
        <f>G134*(1+L134/100)</f>
        <v>0</v>
      </c>
      <c r="N134" s="172">
        <v>0</v>
      </c>
      <c r="O134" s="172">
        <f>ROUND(E134*N134,2)</f>
        <v>0</v>
      </c>
      <c r="P134" s="172">
        <v>0</v>
      </c>
      <c r="Q134" s="172">
        <f>ROUND(E134*P134,2)</f>
        <v>0</v>
      </c>
      <c r="R134" s="174"/>
      <c r="S134" s="174" t="s">
        <v>228</v>
      </c>
      <c r="T134" s="175" t="s">
        <v>207</v>
      </c>
      <c r="U134" s="158">
        <v>0</v>
      </c>
      <c r="V134" s="158">
        <f>ROUND(E134*U134,2)</f>
        <v>0</v>
      </c>
      <c r="W134" s="158"/>
      <c r="X134" s="158" t="s">
        <v>197</v>
      </c>
      <c r="Y134" s="158" t="s">
        <v>198</v>
      </c>
      <c r="Z134" s="148"/>
      <c r="AA134" s="148"/>
      <c r="AB134" s="148"/>
      <c r="AC134" s="148"/>
      <c r="AD134" s="148"/>
      <c r="AE134" s="148"/>
      <c r="AF134" s="148"/>
      <c r="AG134" s="148" t="s">
        <v>208</v>
      </c>
      <c r="AH134" s="148"/>
      <c r="AI134" s="148"/>
      <c r="AJ134" s="148"/>
      <c r="AK134" s="148"/>
      <c r="AL134" s="148"/>
      <c r="AM134" s="148"/>
      <c r="AN134" s="148"/>
      <c r="AO134" s="148"/>
      <c r="AP134" s="148"/>
      <c r="AQ134" s="148"/>
      <c r="AR134" s="148"/>
      <c r="AS134" s="148"/>
      <c r="AT134" s="148"/>
      <c r="AU134" s="148"/>
      <c r="AV134" s="148"/>
      <c r="AW134" s="148"/>
      <c r="AX134" s="148"/>
      <c r="AY134" s="148"/>
      <c r="AZ134" s="148"/>
      <c r="BA134" s="148"/>
      <c r="BB134" s="148"/>
      <c r="BC134" s="148"/>
      <c r="BD134" s="148"/>
      <c r="BE134" s="148"/>
      <c r="BF134" s="148"/>
      <c r="BG134" s="148"/>
      <c r="BH134" s="148"/>
    </row>
    <row r="135" spans="1:60" x14ac:dyDescent="0.2">
      <c r="A135" s="3"/>
      <c r="B135" s="4"/>
      <c r="C135" s="188"/>
      <c r="D135" s="6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AE135">
        <v>12</v>
      </c>
      <c r="AF135">
        <v>21</v>
      </c>
      <c r="AG135" t="s">
        <v>175</v>
      </c>
    </row>
    <row r="136" spans="1:60" x14ac:dyDescent="0.2">
      <c r="A136" s="151"/>
      <c r="B136" s="152" t="s">
        <v>29</v>
      </c>
      <c r="C136" s="189"/>
      <c r="D136" s="153"/>
      <c r="E136" s="154"/>
      <c r="F136" s="154"/>
      <c r="G136" s="168">
        <f>G8+G43+G46+G53+G58+G98+G116+G121+G128</f>
        <v>0</v>
      </c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AE136">
        <f>SUMIF(L7:L134,AE135,G7:G134)</f>
        <v>0</v>
      </c>
      <c r="AF136">
        <f>SUMIF(L7:L134,AF135,G7:G134)</f>
        <v>0</v>
      </c>
      <c r="AG136" t="s">
        <v>403</v>
      </c>
    </row>
    <row r="137" spans="1:60" x14ac:dyDescent="0.2">
      <c r="C137" s="190"/>
      <c r="D137" s="10"/>
      <c r="AG137" t="s">
        <v>404</v>
      </c>
    </row>
    <row r="138" spans="1:60" x14ac:dyDescent="0.2">
      <c r="D138" s="10"/>
    </row>
    <row r="139" spans="1:60" x14ac:dyDescent="0.2">
      <c r="D139" s="10"/>
    </row>
    <row r="140" spans="1:60" x14ac:dyDescent="0.2">
      <c r="D140" s="10"/>
    </row>
    <row r="141" spans="1:60" x14ac:dyDescent="0.2">
      <c r="D141" s="10"/>
    </row>
    <row r="142" spans="1:60" x14ac:dyDescent="0.2">
      <c r="D142" s="10"/>
    </row>
    <row r="143" spans="1:60" x14ac:dyDescent="0.2">
      <c r="D143" s="10"/>
    </row>
    <row r="144" spans="1:60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rRdxm1T+SQ1Jyv90+AEm/eUb6C7wXfcgTDdezVYZBMNJuMZcg1XM5Ie0a+LxHIgUm4CTTvreLfwtdHNrizUKSA==" saltValue="3IJBdGS/Vl7ltwZm0g/uUw==" spinCount="100000" sheet="1" formatRows="0"/>
  <mergeCells count="21">
    <mergeCell ref="C72:G72"/>
    <mergeCell ref="A1:G1"/>
    <mergeCell ref="C2:G2"/>
    <mergeCell ref="C3:G3"/>
    <mergeCell ref="C4:G4"/>
    <mergeCell ref="C10:G10"/>
    <mergeCell ref="C13:G13"/>
    <mergeCell ref="C15:G15"/>
    <mergeCell ref="C17:G17"/>
    <mergeCell ref="C20:G20"/>
    <mergeCell ref="C25:G25"/>
    <mergeCell ref="C64:G64"/>
    <mergeCell ref="C118:G118"/>
    <mergeCell ref="C130:G130"/>
    <mergeCell ref="C132:G132"/>
    <mergeCell ref="C77:G77"/>
    <mergeCell ref="C78:G78"/>
    <mergeCell ref="C81:G81"/>
    <mergeCell ref="C90:G90"/>
    <mergeCell ref="C91:G91"/>
    <mergeCell ref="C100:G100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E027D2-7407-4AE9-AD0E-78BFAE8EF3E9}">
  <sheetPr>
    <outlinePr summaryBelow="0"/>
  </sheetPr>
  <dimension ref="A1:BH5000"/>
  <sheetViews>
    <sheetView workbookViewId="0">
      <pane ySplit="7" topLeftCell="A109" activePane="bottomLeft" state="frozen"/>
      <selection pane="bottomLeft" activeCell="A131" sqref="A131:C131"/>
    </sheetView>
  </sheetViews>
  <sheetFormatPr defaultRowHeight="12.75" outlineLevelRow="3" x14ac:dyDescent="0.2"/>
  <cols>
    <col min="1" max="1" width="3.42578125" customWidth="1"/>
    <col min="2" max="2" width="12.5703125" style="122" customWidth="1"/>
    <col min="3" max="3" width="63.28515625" style="122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7" width="0" hidden="1" customWidth="1"/>
    <col min="18" max="18" width="6.85546875" customWidth="1"/>
    <col min="20" max="25" width="0" hidden="1" customWidth="1"/>
    <col min="29" max="29" width="0" hidden="1" customWidth="1"/>
    <col min="31" max="41" width="0" hidden="1" customWidth="1"/>
    <col min="53" max="53" width="98.7109375" customWidth="1"/>
  </cols>
  <sheetData>
    <row r="1" spans="1:60" ht="15.75" customHeight="1" x14ac:dyDescent="0.25">
      <c r="A1" s="253" t="s">
        <v>162</v>
      </c>
      <c r="B1" s="253"/>
      <c r="C1" s="253"/>
      <c r="D1" s="253"/>
      <c r="E1" s="253"/>
      <c r="F1" s="253"/>
      <c r="G1" s="253"/>
      <c r="AG1" t="s">
        <v>163</v>
      </c>
    </row>
    <row r="2" spans="1:60" ht="24.95" customHeight="1" x14ac:dyDescent="0.2">
      <c r="A2" s="50" t="s">
        <v>7</v>
      </c>
      <c r="B2" s="49" t="s">
        <v>43</v>
      </c>
      <c r="C2" s="254" t="s">
        <v>44</v>
      </c>
      <c r="D2" s="255"/>
      <c r="E2" s="255"/>
      <c r="F2" s="255"/>
      <c r="G2" s="256"/>
      <c r="AG2" t="s">
        <v>164</v>
      </c>
    </row>
    <row r="3" spans="1:60" ht="24.95" customHeight="1" x14ac:dyDescent="0.2">
      <c r="A3" s="50" t="s">
        <v>8</v>
      </c>
      <c r="B3" s="49" t="s">
        <v>56</v>
      </c>
      <c r="C3" s="254" t="s">
        <v>57</v>
      </c>
      <c r="D3" s="255"/>
      <c r="E3" s="255"/>
      <c r="F3" s="255"/>
      <c r="G3" s="256"/>
      <c r="AC3" s="122" t="s">
        <v>164</v>
      </c>
      <c r="AG3" t="s">
        <v>165</v>
      </c>
    </row>
    <row r="4" spans="1:60" ht="24.95" customHeight="1" x14ac:dyDescent="0.2">
      <c r="A4" s="141" t="s">
        <v>9</v>
      </c>
      <c r="B4" s="142" t="s">
        <v>58</v>
      </c>
      <c r="C4" s="257" t="s">
        <v>55</v>
      </c>
      <c r="D4" s="258"/>
      <c r="E4" s="258"/>
      <c r="F4" s="258"/>
      <c r="G4" s="259"/>
      <c r="AG4" t="s">
        <v>166</v>
      </c>
    </row>
    <row r="5" spans="1:60" x14ac:dyDescent="0.2">
      <c r="D5" s="10"/>
    </row>
    <row r="6" spans="1:60" ht="38.25" x14ac:dyDescent="0.2">
      <c r="A6" s="144" t="s">
        <v>167</v>
      </c>
      <c r="B6" s="146" t="s">
        <v>168</v>
      </c>
      <c r="C6" s="146" t="s">
        <v>169</v>
      </c>
      <c r="D6" s="145" t="s">
        <v>170</v>
      </c>
      <c r="E6" s="144" t="s">
        <v>171</v>
      </c>
      <c r="F6" s="143" t="s">
        <v>172</v>
      </c>
      <c r="G6" s="144" t="s">
        <v>29</v>
      </c>
      <c r="H6" s="147" t="s">
        <v>30</v>
      </c>
      <c r="I6" s="147" t="s">
        <v>173</v>
      </c>
      <c r="J6" s="147" t="s">
        <v>31</v>
      </c>
      <c r="K6" s="147" t="s">
        <v>174</v>
      </c>
      <c r="L6" s="147" t="s">
        <v>175</v>
      </c>
      <c r="M6" s="147" t="s">
        <v>176</v>
      </c>
      <c r="N6" s="147" t="s">
        <v>177</v>
      </c>
      <c r="O6" s="147" t="s">
        <v>178</v>
      </c>
      <c r="P6" s="147" t="s">
        <v>179</v>
      </c>
      <c r="Q6" s="147" t="s">
        <v>180</v>
      </c>
      <c r="R6" s="147" t="s">
        <v>181</v>
      </c>
      <c r="S6" s="147" t="s">
        <v>182</v>
      </c>
      <c r="T6" s="147" t="s">
        <v>183</v>
      </c>
      <c r="U6" s="147" t="s">
        <v>184</v>
      </c>
      <c r="V6" s="147" t="s">
        <v>185</v>
      </c>
      <c r="W6" s="147" t="s">
        <v>186</v>
      </c>
      <c r="X6" s="147" t="s">
        <v>187</v>
      </c>
      <c r="Y6" s="147" t="s">
        <v>188</v>
      </c>
    </row>
    <row r="7" spans="1:60" hidden="1" x14ac:dyDescent="0.2">
      <c r="A7" s="3"/>
      <c r="B7" s="4"/>
      <c r="C7" s="4"/>
      <c r="D7" s="6"/>
      <c r="E7" s="149"/>
      <c r="F7" s="150"/>
      <c r="G7" s="150"/>
      <c r="H7" s="150"/>
      <c r="I7" s="150"/>
      <c r="J7" s="150"/>
      <c r="K7" s="150"/>
      <c r="L7" s="150"/>
      <c r="M7" s="150"/>
      <c r="N7" s="149"/>
      <c r="O7" s="149"/>
      <c r="P7" s="149"/>
      <c r="Q7" s="149"/>
      <c r="R7" s="150"/>
      <c r="S7" s="150"/>
      <c r="T7" s="150"/>
      <c r="U7" s="150"/>
      <c r="V7" s="150"/>
      <c r="W7" s="150"/>
      <c r="X7" s="150"/>
      <c r="Y7" s="150"/>
    </row>
    <row r="8" spans="1:60" x14ac:dyDescent="0.2">
      <c r="A8" s="162" t="s">
        <v>189</v>
      </c>
      <c r="B8" s="163" t="s">
        <v>108</v>
      </c>
      <c r="C8" s="184" t="s">
        <v>109</v>
      </c>
      <c r="D8" s="164"/>
      <c r="E8" s="165"/>
      <c r="F8" s="166"/>
      <c r="G8" s="166">
        <f>SUMIF(AG9:AG83,"&lt;&gt;NOR",G9:G83)</f>
        <v>0</v>
      </c>
      <c r="H8" s="166"/>
      <c r="I8" s="166">
        <f>SUM(I9:I83)</f>
        <v>0</v>
      </c>
      <c r="J8" s="166"/>
      <c r="K8" s="166">
        <f>SUM(K9:K83)</f>
        <v>0</v>
      </c>
      <c r="L8" s="166"/>
      <c r="M8" s="166">
        <f>SUM(M9:M83)</f>
        <v>0</v>
      </c>
      <c r="N8" s="165"/>
      <c r="O8" s="165">
        <f>SUM(O9:O83)</f>
        <v>23.350000000000005</v>
      </c>
      <c r="P8" s="165"/>
      <c r="Q8" s="165">
        <f>SUM(Q9:Q83)</f>
        <v>0</v>
      </c>
      <c r="R8" s="166"/>
      <c r="S8" s="166"/>
      <c r="T8" s="167"/>
      <c r="U8" s="161"/>
      <c r="V8" s="161">
        <f>SUM(V9:V83)</f>
        <v>4422.92</v>
      </c>
      <c r="W8" s="161"/>
      <c r="X8" s="161"/>
      <c r="Y8" s="161"/>
      <c r="AG8" t="s">
        <v>190</v>
      </c>
    </row>
    <row r="9" spans="1:60" ht="22.5" outlineLevel="1" x14ac:dyDescent="0.2">
      <c r="A9" s="169">
        <v>1</v>
      </c>
      <c r="B9" s="170" t="s">
        <v>405</v>
      </c>
      <c r="C9" s="185" t="s">
        <v>406</v>
      </c>
      <c r="D9" s="171" t="s">
        <v>407</v>
      </c>
      <c r="E9" s="172">
        <v>360</v>
      </c>
      <c r="F9" s="173"/>
      <c r="G9" s="174">
        <f>ROUND(E9*F9,2)</f>
        <v>0</v>
      </c>
      <c r="H9" s="173"/>
      <c r="I9" s="174">
        <f>ROUND(E9*H9,2)</f>
        <v>0</v>
      </c>
      <c r="J9" s="173"/>
      <c r="K9" s="174">
        <f>ROUND(E9*J9,2)</f>
        <v>0</v>
      </c>
      <c r="L9" s="174">
        <v>21</v>
      </c>
      <c r="M9" s="174">
        <f>G9*(1+L9/100)</f>
        <v>0</v>
      </c>
      <c r="N9" s="172">
        <v>4.0000000000000003E-5</v>
      </c>
      <c r="O9" s="172">
        <f>ROUND(E9*N9,2)</f>
        <v>0.01</v>
      </c>
      <c r="P9" s="172">
        <v>0</v>
      </c>
      <c r="Q9" s="172">
        <f>ROUND(E9*P9,2)</f>
        <v>0</v>
      </c>
      <c r="R9" s="174" t="s">
        <v>194</v>
      </c>
      <c r="S9" s="174" t="s">
        <v>195</v>
      </c>
      <c r="T9" s="175" t="s">
        <v>196</v>
      </c>
      <c r="U9" s="158">
        <v>0.30299999999999999</v>
      </c>
      <c r="V9" s="158">
        <f>ROUND(E9*U9,2)</f>
        <v>109.08</v>
      </c>
      <c r="W9" s="158"/>
      <c r="X9" s="158" t="s">
        <v>197</v>
      </c>
      <c r="Y9" s="158" t="s">
        <v>198</v>
      </c>
      <c r="Z9" s="148"/>
      <c r="AA9" s="148"/>
      <c r="AB9" s="148"/>
      <c r="AC9" s="148"/>
      <c r="AD9" s="148"/>
      <c r="AE9" s="148"/>
      <c r="AF9" s="148"/>
      <c r="AG9" s="148" t="s">
        <v>199</v>
      </c>
      <c r="AH9" s="148"/>
      <c r="AI9" s="148"/>
      <c r="AJ9" s="148"/>
      <c r="AK9" s="148"/>
      <c r="AL9" s="148"/>
      <c r="AM9" s="148"/>
      <c r="AN9" s="148"/>
      <c r="AO9" s="148"/>
      <c r="AP9" s="148"/>
      <c r="AQ9" s="148"/>
      <c r="AR9" s="148"/>
      <c r="AS9" s="148"/>
      <c r="AT9" s="148"/>
      <c r="AU9" s="148"/>
      <c r="AV9" s="148"/>
      <c r="AW9" s="148"/>
      <c r="AX9" s="148"/>
      <c r="AY9" s="148"/>
      <c r="AZ9" s="148"/>
      <c r="BA9" s="148"/>
      <c r="BB9" s="148"/>
      <c r="BC9" s="148"/>
      <c r="BD9" s="148"/>
      <c r="BE9" s="148"/>
      <c r="BF9" s="148"/>
      <c r="BG9" s="148"/>
      <c r="BH9" s="148"/>
    </row>
    <row r="10" spans="1:60" ht="22.5" outlineLevel="2" x14ac:dyDescent="0.2">
      <c r="A10" s="155"/>
      <c r="B10" s="156"/>
      <c r="C10" s="247" t="s">
        <v>408</v>
      </c>
      <c r="D10" s="248"/>
      <c r="E10" s="248"/>
      <c r="F10" s="248"/>
      <c r="G10" s="248"/>
      <c r="H10" s="158"/>
      <c r="I10" s="158"/>
      <c r="J10" s="158"/>
      <c r="K10" s="158"/>
      <c r="L10" s="158"/>
      <c r="M10" s="158"/>
      <c r="N10" s="157"/>
      <c r="O10" s="157"/>
      <c r="P10" s="157"/>
      <c r="Q10" s="157"/>
      <c r="R10" s="158"/>
      <c r="S10" s="158"/>
      <c r="T10" s="158"/>
      <c r="U10" s="158"/>
      <c r="V10" s="158"/>
      <c r="W10" s="158"/>
      <c r="X10" s="158"/>
      <c r="Y10" s="158"/>
      <c r="Z10" s="148"/>
      <c r="AA10" s="148"/>
      <c r="AB10" s="148"/>
      <c r="AC10" s="148"/>
      <c r="AD10" s="148"/>
      <c r="AE10" s="148"/>
      <c r="AF10" s="148"/>
      <c r="AG10" s="148" t="s">
        <v>201</v>
      </c>
      <c r="AH10" s="148"/>
      <c r="AI10" s="148"/>
      <c r="AJ10" s="148"/>
      <c r="AK10" s="148"/>
      <c r="AL10" s="148"/>
      <c r="AM10" s="148"/>
      <c r="AN10" s="148"/>
      <c r="AO10" s="148"/>
      <c r="AP10" s="148"/>
      <c r="AQ10" s="148"/>
      <c r="AR10" s="148"/>
      <c r="AS10" s="148"/>
      <c r="AT10" s="148"/>
      <c r="AU10" s="148"/>
      <c r="AV10" s="148"/>
      <c r="AW10" s="148"/>
      <c r="AX10" s="148"/>
      <c r="AY10" s="148"/>
      <c r="AZ10" s="148"/>
      <c r="BA10" s="176" t="str">
        <f>C10</f>
        <v>na vzdálenost od hladiny vody v jímce po výšku roviny proložené osou nejvyššího bodu výtlačného potrubí. Včetně odpadní potrubí v délce do 20 m.</v>
      </c>
      <c r="BB10" s="148"/>
      <c r="BC10" s="148"/>
      <c r="BD10" s="148"/>
      <c r="BE10" s="148"/>
      <c r="BF10" s="148"/>
      <c r="BG10" s="148"/>
      <c r="BH10" s="148"/>
    </row>
    <row r="11" spans="1:60" ht="22.5" outlineLevel="1" x14ac:dyDescent="0.2">
      <c r="A11" s="169">
        <v>2</v>
      </c>
      <c r="B11" s="170" t="s">
        <v>409</v>
      </c>
      <c r="C11" s="185" t="s">
        <v>410</v>
      </c>
      <c r="D11" s="171" t="s">
        <v>411</v>
      </c>
      <c r="E11" s="172">
        <v>15</v>
      </c>
      <c r="F11" s="173"/>
      <c r="G11" s="174">
        <f>ROUND(E11*F11,2)</f>
        <v>0</v>
      </c>
      <c r="H11" s="173"/>
      <c r="I11" s="174">
        <f>ROUND(E11*H11,2)</f>
        <v>0</v>
      </c>
      <c r="J11" s="173"/>
      <c r="K11" s="174">
        <f>ROUND(E11*J11,2)</f>
        <v>0</v>
      </c>
      <c r="L11" s="174">
        <v>21</v>
      </c>
      <c r="M11" s="174">
        <f>G11*(1+L11/100)</f>
        <v>0</v>
      </c>
      <c r="N11" s="172">
        <v>0</v>
      </c>
      <c r="O11" s="172">
        <f>ROUND(E11*N11,2)</f>
        <v>0</v>
      </c>
      <c r="P11" s="172">
        <v>0</v>
      </c>
      <c r="Q11" s="172">
        <f>ROUND(E11*P11,2)</f>
        <v>0</v>
      </c>
      <c r="R11" s="174" t="s">
        <v>194</v>
      </c>
      <c r="S11" s="174" t="s">
        <v>195</v>
      </c>
      <c r="T11" s="175" t="s">
        <v>196</v>
      </c>
      <c r="U11" s="158">
        <v>0</v>
      </c>
      <c r="V11" s="158">
        <f>ROUND(E11*U11,2)</f>
        <v>0</v>
      </c>
      <c r="W11" s="158"/>
      <c r="X11" s="158" t="s">
        <v>197</v>
      </c>
      <c r="Y11" s="158" t="s">
        <v>198</v>
      </c>
      <c r="Z11" s="148"/>
      <c r="AA11" s="148"/>
      <c r="AB11" s="148"/>
      <c r="AC11" s="148"/>
      <c r="AD11" s="148"/>
      <c r="AE11" s="148"/>
      <c r="AF11" s="148"/>
      <c r="AG11" s="148" t="s">
        <v>199</v>
      </c>
      <c r="AH11" s="148"/>
      <c r="AI11" s="148"/>
      <c r="AJ11" s="148"/>
      <c r="AK11" s="148"/>
      <c r="AL11" s="148"/>
      <c r="AM11" s="148"/>
      <c r="AN11" s="148"/>
      <c r="AO11" s="148"/>
      <c r="AP11" s="148"/>
      <c r="AQ11" s="148"/>
      <c r="AR11" s="148"/>
      <c r="AS11" s="148"/>
      <c r="AT11" s="148"/>
      <c r="AU11" s="148"/>
      <c r="AV11" s="148"/>
      <c r="AW11" s="148"/>
      <c r="AX11" s="148"/>
      <c r="AY11" s="148"/>
      <c r="AZ11" s="148"/>
      <c r="BA11" s="148"/>
      <c r="BB11" s="148"/>
      <c r="BC11" s="148"/>
      <c r="BD11" s="148"/>
      <c r="BE11" s="148"/>
      <c r="BF11" s="148"/>
      <c r="BG11" s="148"/>
      <c r="BH11" s="148"/>
    </row>
    <row r="12" spans="1:60" ht="22.5" outlineLevel="2" x14ac:dyDescent="0.2">
      <c r="A12" s="155"/>
      <c r="B12" s="156"/>
      <c r="C12" s="247" t="s">
        <v>412</v>
      </c>
      <c r="D12" s="248"/>
      <c r="E12" s="248"/>
      <c r="F12" s="248"/>
      <c r="G12" s="248"/>
      <c r="H12" s="158"/>
      <c r="I12" s="158"/>
      <c r="J12" s="158"/>
      <c r="K12" s="158"/>
      <c r="L12" s="158"/>
      <c r="M12" s="158"/>
      <c r="N12" s="157"/>
      <c r="O12" s="157"/>
      <c r="P12" s="157"/>
      <c r="Q12" s="157"/>
      <c r="R12" s="158"/>
      <c r="S12" s="158"/>
      <c r="T12" s="158"/>
      <c r="U12" s="158"/>
      <c r="V12" s="158"/>
      <c r="W12" s="158"/>
      <c r="X12" s="158"/>
      <c r="Y12" s="158"/>
      <c r="Z12" s="148"/>
      <c r="AA12" s="148"/>
      <c r="AB12" s="148"/>
      <c r="AC12" s="148"/>
      <c r="AD12" s="148"/>
      <c r="AE12" s="148"/>
      <c r="AF12" s="148"/>
      <c r="AG12" s="148" t="s">
        <v>201</v>
      </c>
      <c r="AH12" s="148"/>
      <c r="AI12" s="148"/>
      <c r="AJ12" s="148"/>
      <c r="AK12" s="148"/>
      <c r="AL12" s="148"/>
      <c r="AM12" s="148"/>
      <c r="AN12" s="148"/>
      <c r="AO12" s="148"/>
      <c r="AP12" s="148"/>
      <c r="AQ12" s="148"/>
      <c r="AR12" s="148"/>
      <c r="AS12" s="148"/>
      <c r="AT12" s="148"/>
      <c r="AU12" s="148"/>
      <c r="AV12" s="148"/>
      <c r="AW12" s="148"/>
      <c r="AX12" s="148"/>
      <c r="AY12" s="148"/>
      <c r="AZ12" s="148"/>
      <c r="BA12" s="176" t="str">
        <f>C12</f>
        <v>na vzdálenost (výšku) od hladiny vody v jímce po výšku roviny proložené osou nejvyššího bodu výtlačného potrubí. Včetně sacího a výtlačného potrubí, příp. odpadních žlabů, lešení pod čerpadlo a pod potrubí nebo pod odpadní žlaby a záložního zdroje energie.</v>
      </c>
      <c r="BB12" s="148"/>
      <c r="BC12" s="148"/>
      <c r="BD12" s="148"/>
      <c r="BE12" s="148"/>
      <c r="BF12" s="148"/>
      <c r="BG12" s="148"/>
      <c r="BH12" s="148"/>
    </row>
    <row r="13" spans="1:60" outlineLevel="1" x14ac:dyDescent="0.2">
      <c r="A13" s="169">
        <v>3</v>
      </c>
      <c r="B13" s="170" t="s">
        <v>413</v>
      </c>
      <c r="C13" s="185" t="s">
        <v>414</v>
      </c>
      <c r="D13" s="171" t="s">
        <v>193</v>
      </c>
      <c r="E13" s="172">
        <v>57.984000000000002</v>
      </c>
      <c r="F13" s="173"/>
      <c r="G13" s="174">
        <f>ROUND(E13*F13,2)</f>
        <v>0</v>
      </c>
      <c r="H13" s="173"/>
      <c r="I13" s="174">
        <f>ROUND(E13*H13,2)</f>
        <v>0</v>
      </c>
      <c r="J13" s="173"/>
      <c r="K13" s="174">
        <f>ROUND(E13*J13,2)</f>
        <v>0</v>
      </c>
      <c r="L13" s="174">
        <v>21</v>
      </c>
      <c r="M13" s="174">
        <f>G13*(1+L13/100)</f>
        <v>0</v>
      </c>
      <c r="N13" s="172">
        <v>0</v>
      </c>
      <c r="O13" s="172">
        <f>ROUND(E13*N13,2)</f>
        <v>0</v>
      </c>
      <c r="P13" s="172">
        <v>0</v>
      </c>
      <c r="Q13" s="172">
        <f>ROUND(E13*P13,2)</f>
        <v>0</v>
      </c>
      <c r="R13" s="174" t="s">
        <v>194</v>
      </c>
      <c r="S13" s="174" t="s">
        <v>195</v>
      </c>
      <c r="T13" s="175" t="s">
        <v>196</v>
      </c>
      <c r="U13" s="158">
        <v>2.2490000000000001</v>
      </c>
      <c r="V13" s="158">
        <f>ROUND(E13*U13,2)</f>
        <v>130.41</v>
      </c>
      <c r="W13" s="158"/>
      <c r="X13" s="158" t="s">
        <v>197</v>
      </c>
      <c r="Y13" s="158" t="s">
        <v>198</v>
      </c>
      <c r="Z13" s="148"/>
      <c r="AA13" s="148"/>
      <c r="AB13" s="148"/>
      <c r="AC13" s="148"/>
      <c r="AD13" s="148"/>
      <c r="AE13" s="148"/>
      <c r="AF13" s="148"/>
      <c r="AG13" s="148" t="s">
        <v>199</v>
      </c>
      <c r="AH13" s="148"/>
      <c r="AI13" s="148"/>
      <c r="AJ13" s="148"/>
      <c r="AK13" s="148"/>
      <c r="AL13" s="148"/>
      <c r="AM13" s="148"/>
      <c r="AN13" s="148"/>
      <c r="AO13" s="148"/>
      <c r="AP13" s="148"/>
      <c r="AQ13" s="148"/>
      <c r="AR13" s="148"/>
      <c r="AS13" s="148"/>
      <c r="AT13" s="148"/>
      <c r="AU13" s="148"/>
      <c r="AV13" s="148"/>
      <c r="AW13" s="148"/>
      <c r="AX13" s="148"/>
      <c r="AY13" s="148"/>
      <c r="AZ13" s="148"/>
      <c r="BA13" s="148"/>
      <c r="BB13" s="148"/>
      <c r="BC13" s="148"/>
      <c r="BD13" s="148"/>
      <c r="BE13" s="148"/>
      <c r="BF13" s="148"/>
      <c r="BG13" s="148"/>
      <c r="BH13" s="148"/>
    </row>
    <row r="14" spans="1:60" ht="22.5" outlineLevel="2" x14ac:dyDescent="0.2">
      <c r="A14" s="155"/>
      <c r="B14" s="156"/>
      <c r="C14" s="247" t="s">
        <v>415</v>
      </c>
      <c r="D14" s="248"/>
      <c r="E14" s="248"/>
      <c r="F14" s="248"/>
      <c r="G14" s="248"/>
      <c r="H14" s="158"/>
      <c r="I14" s="158"/>
      <c r="J14" s="158"/>
      <c r="K14" s="158"/>
      <c r="L14" s="158"/>
      <c r="M14" s="158"/>
      <c r="N14" s="157"/>
      <c r="O14" s="157"/>
      <c r="P14" s="157"/>
      <c r="Q14" s="157"/>
      <c r="R14" s="158"/>
      <c r="S14" s="158"/>
      <c r="T14" s="158"/>
      <c r="U14" s="158"/>
      <c r="V14" s="158"/>
      <c r="W14" s="158"/>
      <c r="X14" s="158"/>
      <c r="Y14" s="158"/>
      <c r="Z14" s="148"/>
      <c r="AA14" s="148"/>
      <c r="AB14" s="148"/>
      <c r="AC14" s="148"/>
      <c r="AD14" s="148"/>
      <c r="AE14" s="148"/>
      <c r="AF14" s="148"/>
      <c r="AG14" s="148" t="s">
        <v>201</v>
      </c>
      <c r="AH14" s="148"/>
      <c r="AI14" s="148"/>
      <c r="AJ14" s="148"/>
      <c r="AK14" s="148"/>
      <c r="AL14" s="148"/>
      <c r="AM14" s="148"/>
      <c r="AN14" s="148"/>
      <c r="AO14" s="148"/>
      <c r="AP14" s="148"/>
      <c r="AQ14" s="148"/>
      <c r="AR14" s="148"/>
      <c r="AS14" s="148"/>
      <c r="AT14" s="148"/>
      <c r="AU14" s="148"/>
      <c r="AV14" s="148"/>
      <c r="AW14" s="148"/>
      <c r="AX14" s="148"/>
      <c r="AY14" s="148"/>
      <c r="AZ14" s="148"/>
      <c r="BA14" s="176" t="str">
        <f>C14</f>
        <v>s urovnáním dna do předepsaného profilu a spádu, s případně nutným přemístěním výkopku ve výkopišti a dále buď s přemístěním výkopku na přilehlém terénu na vzdálenost do 3 m od kraje jámy nebo s naložením na dopravní prostředek</v>
      </c>
      <c r="BB14" s="148"/>
      <c r="BC14" s="148"/>
      <c r="BD14" s="148"/>
      <c r="BE14" s="148"/>
      <c r="BF14" s="148"/>
      <c r="BG14" s="148"/>
      <c r="BH14" s="148"/>
    </row>
    <row r="15" spans="1:60" outlineLevel="2" x14ac:dyDescent="0.2">
      <c r="A15" s="155"/>
      <c r="B15" s="156"/>
      <c r="C15" s="186" t="s">
        <v>416</v>
      </c>
      <c r="D15" s="159"/>
      <c r="E15" s="160">
        <v>11.2</v>
      </c>
      <c r="F15" s="158"/>
      <c r="G15" s="158"/>
      <c r="H15" s="158"/>
      <c r="I15" s="158"/>
      <c r="J15" s="158"/>
      <c r="K15" s="158"/>
      <c r="L15" s="158"/>
      <c r="M15" s="158"/>
      <c r="N15" s="157"/>
      <c r="O15" s="157"/>
      <c r="P15" s="157"/>
      <c r="Q15" s="157"/>
      <c r="R15" s="158"/>
      <c r="S15" s="158"/>
      <c r="T15" s="158"/>
      <c r="U15" s="158"/>
      <c r="V15" s="158"/>
      <c r="W15" s="158"/>
      <c r="X15" s="158"/>
      <c r="Y15" s="158"/>
      <c r="Z15" s="148"/>
      <c r="AA15" s="148"/>
      <c r="AB15" s="148"/>
      <c r="AC15" s="148"/>
      <c r="AD15" s="148"/>
      <c r="AE15" s="148"/>
      <c r="AF15" s="148"/>
      <c r="AG15" s="148" t="s">
        <v>203</v>
      </c>
      <c r="AH15" s="148">
        <v>0</v>
      </c>
      <c r="AI15" s="148"/>
      <c r="AJ15" s="148"/>
      <c r="AK15" s="148"/>
      <c r="AL15" s="148"/>
      <c r="AM15" s="148"/>
      <c r="AN15" s="148"/>
      <c r="AO15" s="148"/>
      <c r="AP15" s="148"/>
      <c r="AQ15" s="148"/>
      <c r="AR15" s="148"/>
      <c r="AS15" s="148"/>
      <c r="AT15" s="148"/>
      <c r="AU15" s="148"/>
      <c r="AV15" s="148"/>
      <c r="AW15" s="148"/>
      <c r="AX15" s="148"/>
      <c r="AY15" s="148"/>
      <c r="AZ15" s="148"/>
      <c r="BA15" s="148"/>
      <c r="BB15" s="148"/>
      <c r="BC15" s="148"/>
      <c r="BD15" s="148"/>
      <c r="BE15" s="148"/>
      <c r="BF15" s="148"/>
      <c r="BG15" s="148"/>
      <c r="BH15" s="148"/>
    </row>
    <row r="16" spans="1:60" outlineLevel="3" x14ac:dyDescent="0.2">
      <c r="A16" s="155"/>
      <c r="B16" s="156"/>
      <c r="C16" s="186" t="s">
        <v>417</v>
      </c>
      <c r="D16" s="159"/>
      <c r="E16" s="160">
        <v>24.576000000000001</v>
      </c>
      <c r="F16" s="158"/>
      <c r="G16" s="158"/>
      <c r="H16" s="158"/>
      <c r="I16" s="158"/>
      <c r="J16" s="158"/>
      <c r="K16" s="158"/>
      <c r="L16" s="158"/>
      <c r="M16" s="158"/>
      <c r="N16" s="157"/>
      <c r="O16" s="157"/>
      <c r="P16" s="157"/>
      <c r="Q16" s="157"/>
      <c r="R16" s="158"/>
      <c r="S16" s="158"/>
      <c r="T16" s="158"/>
      <c r="U16" s="158"/>
      <c r="V16" s="158"/>
      <c r="W16" s="158"/>
      <c r="X16" s="158"/>
      <c r="Y16" s="158"/>
      <c r="Z16" s="148"/>
      <c r="AA16" s="148"/>
      <c r="AB16" s="148"/>
      <c r="AC16" s="148"/>
      <c r="AD16" s="148"/>
      <c r="AE16" s="148"/>
      <c r="AF16" s="148"/>
      <c r="AG16" s="148" t="s">
        <v>203</v>
      </c>
      <c r="AH16" s="148">
        <v>0</v>
      </c>
      <c r="AI16" s="148"/>
      <c r="AJ16" s="148"/>
      <c r="AK16" s="148"/>
      <c r="AL16" s="148"/>
      <c r="AM16" s="148"/>
      <c r="AN16" s="148"/>
      <c r="AO16" s="148"/>
      <c r="AP16" s="148"/>
      <c r="AQ16" s="148"/>
      <c r="AR16" s="148"/>
      <c r="AS16" s="148"/>
      <c r="AT16" s="148"/>
      <c r="AU16" s="148"/>
      <c r="AV16" s="148"/>
      <c r="AW16" s="148"/>
      <c r="AX16" s="148"/>
      <c r="AY16" s="148"/>
      <c r="AZ16" s="148"/>
      <c r="BA16" s="148"/>
      <c r="BB16" s="148"/>
      <c r="BC16" s="148"/>
      <c r="BD16" s="148"/>
      <c r="BE16" s="148"/>
      <c r="BF16" s="148"/>
      <c r="BG16" s="148"/>
      <c r="BH16" s="148"/>
    </row>
    <row r="17" spans="1:60" outlineLevel="3" x14ac:dyDescent="0.2">
      <c r="A17" s="155"/>
      <c r="B17" s="156"/>
      <c r="C17" s="186" t="s">
        <v>418</v>
      </c>
      <c r="D17" s="159"/>
      <c r="E17" s="160">
        <v>22.207999999999998</v>
      </c>
      <c r="F17" s="158"/>
      <c r="G17" s="158"/>
      <c r="H17" s="158"/>
      <c r="I17" s="158"/>
      <c r="J17" s="158"/>
      <c r="K17" s="158"/>
      <c r="L17" s="158"/>
      <c r="M17" s="158"/>
      <c r="N17" s="157"/>
      <c r="O17" s="157"/>
      <c r="P17" s="157"/>
      <c r="Q17" s="157"/>
      <c r="R17" s="158"/>
      <c r="S17" s="158"/>
      <c r="T17" s="158"/>
      <c r="U17" s="158"/>
      <c r="V17" s="158"/>
      <c r="W17" s="158"/>
      <c r="X17" s="158"/>
      <c r="Y17" s="158"/>
      <c r="Z17" s="148"/>
      <c r="AA17" s="148"/>
      <c r="AB17" s="148"/>
      <c r="AC17" s="148"/>
      <c r="AD17" s="148"/>
      <c r="AE17" s="148"/>
      <c r="AF17" s="148"/>
      <c r="AG17" s="148" t="s">
        <v>203</v>
      </c>
      <c r="AH17" s="148">
        <v>0</v>
      </c>
      <c r="AI17" s="148"/>
      <c r="AJ17" s="148"/>
      <c r="AK17" s="148"/>
      <c r="AL17" s="148"/>
      <c r="AM17" s="148"/>
      <c r="AN17" s="148"/>
      <c r="AO17" s="148"/>
      <c r="AP17" s="148"/>
      <c r="AQ17" s="148"/>
      <c r="AR17" s="148"/>
      <c r="AS17" s="148"/>
      <c r="AT17" s="148"/>
      <c r="AU17" s="148"/>
      <c r="AV17" s="148"/>
      <c r="AW17" s="148"/>
      <c r="AX17" s="148"/>
      <c r="AY17" s="148"/>
      <c r="AZ17" s="148"/>
      <c r="BA17" s="148"/>
      <c r="BB17" s="148"/>
      <c r="BC17" s="148"/>
      <c r="BD17" s="148"/>
      <c r="BE17" s="148"/>
      <c r="BF17" s="148"/>
      <c r="BG17" s="148"/>
      <c r="BH17" s="148"/>
    </row>
    <row r="18" spans="1:60" outlineLevel="1" x14ac:dyDescent="0.2">
      <c r="A18" s="169">
        <v>4</v>
      </c>
      <c r="B18" s="170" t="s">
        <v>419</v>
      </c>
      <c r="C18" s="185" t="s">
        <v>420</v>
      </c>
      <c r="D18" s="171" t="s">
        <v>193</v>
      </c>
      <c r="E18" s="172">
        <v>86.975999999999999</v>
      </c>
      <c r="F18" s="173"/>
      <c r="G18" s="174">
        <f>ROUND(E18*F18,2)</f>
        <v>0</v>
      </c>
      <c r="H18" s="173"/>
      <c r="I18" s="174">
        <f>ROUND(E18*H18,2)</f>
        <v>0</v>
      </c>
      <c r="J18" s="173"/>
      <c r="K18" s="174">
        <f>ROUND(E18*J18,2)</f>
        <v>0</v>
      </c>
      <c r="L18" s="174">
        <v>21</v>
      </c>
      <c r="M18" s="174">
        <f>G18*(1+L18/100)</f>
        <v>0</v>
      </c>
      <c r="N18" s="172">
        <v>1.7299999999999999E-2</v>
      </c>
      <c r="O18" s="172">
        <f>ROUND(E18*N18,2)</f>
        <v>1.5</v>
      </c>
      <c r="P18" s="172">
        <v>0</v>
      </c>
      <c r="Q18" s="172">
        <f>ROUND(E18*P18,2)</f>
        <v>0</v>
      </c>
      <c r="R18" s="174" t="s">
        <v>194</v>
      </c>
      <c r="S18" s="174" t="s">
        <v>195</v>
      </c>
      <c r="T18" s="175" t="s">
        <v>196</v>
      </c>
      <c r="U18" s="158">
        <v>1.1479999999999999</v>
      </c>
      <c r="V18" s="158">
        <f>ROUND(E18*U18,2)</f>
        <v>99.85</v>
      </c>
      <c r="W18" s="158"/>
      <c r="X18" s="158" t="s">
        <v>197</v>
      </c>
      <c r="Y18" s="158" t="s">
        <v>198</v>
      </c>
      <c r="Z18" s="148"/>
      <c r="AA18" s="148"/>
      <c r="AB18" s="148"/>
      <c r="AC18" s="148"/>
      <c r="AD18" s="148"/>
      <c r="AE18" s="148"/>
      <c r="AF18" s="148"/>
      <c r="AG18" s="148" t="s">
        <v>199</v>
      </c>
      <c r="AH18" s="148"/>
      <c r="AI18" s="148"/>
      <c r="AJ18" s="148"/>
      <c r="AK18" s="148"/>
      <c r="AL18" s="148"/>
      <c r="AM18" s="148"/>
      <c r="AN18" s="148"/>
      <c r="AO18" s="148"/>
      <c r="AP18" s="148"/>
      <c r="AQ18" s="148"/>
      <c r="AR18" s="148"/>
      <c r="AS18" s="148"/>
      <c r="AT18" s="148"/>
      <c r="AU18" s="148"/>
      <c r="AV18" s="148"/>
      <c r="AW18" s="148"/>
      <c r="AX18" s="148"/>
      <c r="AY18" s="148"/>
      <c r="AZ18" s="148"/>
      <c r="BA18" s="148"/>
      <c r="BB18" s="148"/>
      <c r="BC18" s="148"/>
      <c r="BD18" s="148"/>
      <c r="BE18" s="148"/>
      <c r="BF18" s="148"/>
      <c r="BG18" s="148"/>
      <c r="BH18" s="148"/>
    </row>
    <row r="19" spans="1:60" ht="22.5" outlineLevel="2" x14ac:dyDescent="0.2">
      <c r="A19" s="155"/>
      <c r="B19" s="156"/>
      <c r="C19" s="247" t="s">
        <v>415</v>
      </c>
      <c r="D19" s="248"/>
      <c r="E19" s="248"/>
      <c r="F19" s="248"/>
      <c r="G19" s="248"/>
      <c r="H19" s="158"/>
      <c r="I19" s="158"/>
      <c r="J19" s="158"/>
      <c r="K19" s="158"/>
      <c r="L19" s="158"/>
      <c r="M19" s="158"/>
      <c r="N19" s="157"/>
      <c r="O19" s="157"/>
      <c r="P19" s="157"/>
      <c r="Q19" s="157"/>
      <c r="R19" s="158"/>
      <c r="S19" s="158"/>
      <c r="T19" s="158"/>
      <c r="U19" s="158"/>
      <c r="V19" s="158"/>
      <c r="W19" s="158"/>
      <c r="X19" s="158"/>
      <c r="Y19" s="158"/>
      <c r="Z19" s="148"/>
      <c r="AA19" s="148"/>
      <c r="AB19" s="148"/>
      <c r="AC19" s="148"/>
      <c r="AD19" s="148"/>
      <c r="AE19" s="148"/>
      <c r="AF19" s="148"/>
      <c r="AG19" s="148" t="s">
        <v>201</v>
      </c>
      <c r="AH19" s="148"/>
      <c r="AI19" s="148"/>
      <c r="AJ19" s="148"/>
      <c r="AK19" s="148"/>
      <c r="AL19" s="148"/>
      <c r="AM19" s="148"/>
      <c r="AN19" s="148"/>
      <c r="AO19" s="148"/>
      <c r="AP19" s="148"/>
      <c r="AQ19" s="148"/>
      <c r="AR19" s="148"/>
      <c r="AS19" s="148"/>
      <c r="AT19" s="148"/>
      <c r="AU19" s="148"/>
      <c r="AV19" s="148"/>
      <c r="AW19" s="148"/>
      <c r="AX19" s="148"/>
      <c r="AY19" s="148"/>
      <c r="AZ19" s="148"/>
      <c r="BA19" s="176" t="str">
        <f>C19</f>
        <v>s urovnáním dna do předepsaného profilu a spádu, s případně nutným přemístěním výkopku ve výkopišti a dále buď s přemístěním výkopku na přilehlém terénu na vzdálenost do 3 m od kraje jámy nebo s naložením na dopravní prostředek</v>
      </c>
      <c r="BB19" s="148"/>
      <c r="BC19" s="148"/>
      <c r="BD19" s="148"/>
      <c r="BE19" s="148"/>
      <c r="BF19" s="148"/>
      <c r="BG19" s="148"/>
      <c r="BH19" s="148"/>
    </row>
    <row r="20" spans="1:60" outlineLevel="2" x14ac:dyDescent="0.2">
      <c r="A20" s="155"/>
      <c r="B20" s="156"/>
      <c r="C20" s="186" t="s">
        <v>421</v>
      </c>
      <c r="D20" s="159"/>
      <c r="E20" s="160">
        <v>16.8</v>
      </c>
      <c r="F20" s="158"/>
      <c r="G20" s="158"/>
      <c r="H20" s="158"/>
      <c r="I20" s="158"/>
      <c r="J20" s="158"/>
      <c r="K20" s="158"/>
      <c r="L20" s="158"/>
      <c r="M20" s="158"/>
      <c r="N20" s="157"/>
      <c r="O20" s="157"/>
      <c r="P20" s="157"/>
      <c r="Q20" s="157"/>
      <c r="R20" s="158"/>
      <c r="S20" s="158"/>
      <c r="T20" s="158"/>
      <c r="U20" s="158"/>
      <c r="V20" s="158"/>
      <c r="W20" s="158"/>
      <c r="X20" s="158"/>
      <c r="Y20" s="158"/>
      <c r="Z20" s="148"/>
      <c r="AA20" s="148"/>
      <c r="AB20" s="148"/>
      <c r="AC20" s="148"/>
      <c r="AD20" s="148"/>
      <c r="AE20" s="148"/>
      <c r="AF20" s="148"/>
      <c r="AG20" s="148" t="s">
        <v>203</v>
      </c>
      <c r="AH20" s="148">
        <v>0</v>
      </c>
      <c r="AI20" s="148"/>
      <c r="AJ20" s="148"/>
      <c r="AK20" s="148"/>
      <c r="AL20" s="148"/>
      <c r="AM20" s="148"/>
      <c r="AN20" s="148"/>
      <c r="AO20" s="148"/>
      <c r="AP20" s="148"/>
      <c r="AQ20" s="148"/>
      <c r="AR20" s="148"/>
      <c r="AS20" s="148"/>
      <c r="AT20" s="148"/>
      <c r="AU20" s="148"/>
      <c r="AV20" s="148"/>
      <c r="AW20" s="148"/>
      <c r="AX20" s="148"/>
      <c r="AY20" s="148"/>
      <c r="AZ20" s="148"/>
      <c r="BA20" s="148"/>
      <c r="BB20" s="148"/>
      <c r="BC20" s="148"/>
      <c r="BD20" s="148"/>
      <c r="BE20" s="148"/>
      <c r="BF20" s="148"/>
      <c r="BG20" s="148"/>
      <c r="BH20" s="148"/>
    </row>
    <row r="21" spans="1:60" outlineLevel="3" x14ac:dyDescent="0.2">
      <c r="A21" s="155"/>
      <c r="B21" s="156"/>
      <c r="C21" s="186" t="s">
        <v>422</v>
      </c>
      <c r="D21" s="159"/>
      <c r="E21" s="160">
        <v>36.863999999999997</v>
      </c>
      <c r="F21" s="158"/>
      <c r="G21" s="158"/>
      <c r="H21" s="158"/>
      <c r="I21" s="158"/>
      <c r="J21" s="158"/>
      <c r="K21" s="158"/>
      <c r="L21" s="158"/>
      <c r="M21" s="158"/>
      <c r="N21" s="157"/>
      <c r="O21" s="157"/>
      <c r="P21" s="157"/>
      <c r="Q21" s="157"/>
      <c r="R21" s="158"/>
      <c r="S21" s="158"/>
      <c r="T21" s="158"/>
      <c r="U21" s="158"/>
      <c r="V21" s="158"/>
      <c r="W21" s="158"/>
      <c r="X21" s="158"/>
      <c r="Y21" s="158"/>
      <c r="Z21" s="148"/>
      <c r="AA21" s="148"/>
      <c r="AB21" s="148"/>
      <c r="AC21" s="148"/>
      <c r="AD21" s="148"/>
      <c r="AE21" s="148"/>
      <c r="AF21" s="148"/>
      <c r="AG21" s="148" t="s">
        <v>203</v>
      </c>
      <c r="AH21" s="148">
        <v>0</v>
      </c>
      <c r="AI21" s="148"/>
      <c r="AJ21" s="148"/>
      <c r="AK21" s="148"/>
      <c r="AL21" s="148"/>
      <c r="AM21" s="148"/>
      <c r="AN21" s="148"/>
      <c r="AO21" s="148"/>
      <c r="AP21" s="148"/>
      <c r="AQ21" s="148"/>
      <c r="AR21" s="148"/>
      <c r="AS21" s="148"/>
      <c r="AT21" s="148"/>
      <c r="AU21" s="148"/>
      <c r="AV21" s="148"/>
      <c r="AW21" s="148"/>
      <c r="AX21" s="148"/>
      <c r="AY21" s="148"/>
      <c r="AZ21" s="148"/>
      <c r="BA21" s="148"/>
      <c r="BB21" s="148"/>
      <c r="BC21" s="148"/>
      <c r="BD21" s="148"/>
      <c r="BE21" s="148"/>
      <c r="BF21" s="148"/>
      <c r="BG21" s="148"/>
      <c r="BH21" s="148"/>
    </row>
    <row r="22" spans="1:60" outlineLevel="3" x14ac:dyDescent="0.2">
      <c r="A22" s="155"/>
      <c r="B22" s="156"/>
      <c r="C22" s="186" t="s">
        <v>423</v>
      </c>
      <c r="D22" s="159"/>
      <c r="E22" s="160">
        <v>33.311999999999998</v>
      </c>
      <c r="F22" s="158"/>
      <c r="G22" s="158"/>
      <c r="H22" s="158"/>
      <c r="I22" s="158"/>
      <c r="J22" s="158"/>
      <c r="K22" s="158"/>
      <c r="L22" s="158"/>
      <c r="M22" s="158"/>
      <c r="N22" s="157"/>
      <c r="O22" s="157"/>
      <c r="P22" s="157"/>
      <c r="Q22" s="157"/>
      <c r="R22" s="158"/>
      <c r="S22" s="158"/>
      <c r="T22" s="158"/>
      <c r="U22" s="158"/>
      <c r="V22" s="158"/>
      <c r="W22" s="158"/>
      <c r="X22" s="158"/>
      <c r="Y22" s="158"/>
      <c r="Z22" s="148"/>
      <c r="AA22" s="148"/>
      <c r="AB22" s="148"/>
      <c r="AC22" s="148"/>
      <c r="AD22" s="148"/>
      <c r="AE22" s="148"/>
      <c r="AF22" s="148"/>
      <c r="AG22" s="148" t="s">
        <v>203</v>
      </c>
      <c r="AH22" s="148">
        <v>0</v>
      </c>
      <c r="AI22" s="148"/>
      <c r="AJ22" s="148"/>
      <c r="AK22" s="148"/>
      <c r="AL22" s="148"/>
      <c r="AM22" s="148"/>
      <c r="AN22" s="148"/>
      <c r="AO22" s="148"/>
      <c r="AP22" s="148"/>
      <c r="AQ22" s="148"/>
      <c r="AR22" s="148"/>
      <c r="AS22" s="148"/>
      <c r="AT22" s="148"/>
      <c r="AU22" s="148"/>
      <c r="AV22" s="148"/>
      <c r="AW22" s="148"/>
      <c r="AX22" s="148"/>
      <c r="AY22" s="148"/>
      <c r="AZ22" s="148"/>
      <c r="BA22" s="148"/>
      <c r="BB22" s="148"/>
      <c r="BC22" s="148"/>
      <c r="BD22" s="148"/>
      <c r="BE22" s="148"/>
      <c r="BF22" s="148"/>
      <c r="BG22" s="148"/>
      <c r="BH22" s="148"/>
    </row>
    <row r="23" spans="1:60" ht="22.5" outlineLevel="1" x14ac:dyDescent="0.2">
      <c r="A23" s="169">
        <v>5</v>
      </c>
      <c r="B23" s="170" t="s">
        <v>191</v>
      </c>
      <c r="C23" s="185" t="s">
        <v>192</v>
      </c>
      <c r="D23" s="171" t="s">
        <v>193</v>
      </c>
      <c r="E23" s="172">
        <v>925.59360000000004</v>
      </c>
      <c r="F23" s="173"/>
      <c r="G23" s="174">
        <f>ROUND(E23*F23,2)</f>
        <v>0</v>
      </c>
      <c r="H23" s="173"/>
      <c r="I23" s="174">
        <f>ROUND(E23*H23,2)</f>
        <v>0</v>
      </c>
      <c r="J23" s="173"/>
      <c r="K23" s="174">
        <f>ROUND(E23*J23,2)</f>
        <v>0</v>
      </c>
      <c r="L23" s="174">
        <v>21</v>
      </c>
      <c r="M23" s="174">
        <f>G23*(1+L23/100)</f>
        <v>0</v>
      </c>
      <c r="N23" s="172">
        <v>1.9220000000000001E-2</v>
      </c>
      <c r="O23" s="172">
        <f>ROUND(E23*N23,2)</f>
        <v>17.79</v>
      </c>
      <c r="P23" s="172">
        <v>0</v>
      </c>
      <c r="Q23" s="172">
        <f>ROUND(E23*P23,2)</f>
        <v>0</v>
      </c>
      <c r="R23" s="174" t="s">
        <v>194</v>
      </c>
      <c r="S23" s="174" t="s">
        <v>195</v>
      </c>
      <c r="T23" s="175" t="s">
        <v>196</v>
      </c>
      <c r="U23" s="158">
        <v>1.59</v>
      </c>
      <c r="V23" s="158">
        <f>ROUND(E23*U23,2)</f>
        <v>1471.69</v>
      </c>
      <c r="W23" s="158"/>
      <c r="X23" s="158" t="s">
        <v>197</v>
      </c>
      <c r="Y23" s="158" t="s">
        <v>198</v>
      </c>
      <c r="Z23" s="148"/>
      <c r="AA23" s="148"/>
      <c r="AB23" s="148"/>
      <c r="AC23" s="148"/>
      <c r="AD23" s="148"/>
      <c r="AE23" s="148"/>
      <c r="AF23" s="148"/>
      <c r="AG23" s="148" t="s">
        <v>199</v>
      </c>
      <c r="AH23" s="148"/>
      <c r="AI23" s="148"/>
      <c r="AJ23" s="148"/>
      <c r="AK23" s="148"/>
      <c r="AL23" s="148"/>
      <c r="AM23" s="148"/>
      <c r="AN23" s="148"/>
      <c r="AO23" s="148"/>
      <c r="AP23" s="148"/>
      <c r="AQ23" s="148"/>
      <c r="AR23" s="148"/>
      <c r="AS23" s="148"/>
      <c r="AT23" s="148"/>
      <c r="AU23" s="148"/>
      <c r="AV23" s="148"/>
      <c r="AW23" s="148"/>
      <c r="AX23" s="148"/>
      <c r="AY23" s="148"/>
      <c r="AZ23" s="148"/>
      <c r="BA23" s="148"/>
      <c r="BB23" s="148"/>
      <c r="BC23" s="148"/>
      <c r="BD23" s="148"/>
      <c r="BE23" s="148"/>
      <c r="BF23" s="148"/>
      <c r="BG23" s="148"/>
      <c r="BH23" s="148"/>
    </row>
    <row r="24" spans="1:60" ht="33.75" outlineLevel="2" x14ac:dyDescent="0.2">
      <c r="A24" s="155"/>
      <c r="B24" s="156"/>
      <c r="C24" s="247" t="s">
        <v>200</v>
      </c>
      <c r="D24" s="248"/>
      <c r="E24" s="248"/>
      <c r="F24" s="248"/>
      <c r="G24" s="248"/>
      <c r="H24" s="158"/>
      <c r="I24" s="158"/>
      <c r="J24" s="158"/>
      <c r="K24" s="158"/>
      <c r="L24" s="158"/>
      <c r="M24" s="158"/>
      <c r="N24" s="157"/>
      <c r="O24" s="157"/>
      <c r="P24" s="157"/>
      <c r="Q24" s="157"/>
      <c r="R24" s="158"/>
      <c r="S24" s="158"/>
      <c r="T24" s="158"/>
      <c r="U24" s="158"/>
      <c r="V24" s="158"/>
      <c r="W24" s="158"/>
      <c r="X24" s="158"/>
      <c r="Y24" s="158"/>
      <c r="Z24" s="148"/>
      <c r="AA24" s="148"/>
      <c r="AB24" s="148"/>
      <c r="AC24" s="148"/>
      <c r="AD24" s="148"/>
      <c r="AE24" s="148"/>
      <c r="AF24" s="148"/>
      <c r="AG24" s="148" t="s">
        <v>201</v>
      </c>
      <c r="AH24" s="148"/>
      <c r="AI24" s="148"/>
      <c r="AJ24" s="148"/>
      <c r="AK24" s="148"/>
      <c r="AL24" s="148"/>
      <c r="AM24" s="148"/>
      <c r="AN24" s="148"/>
      <c r="AO24" s="148"/>
      <c r="AP24" s="148"/>
      <c r="AQ24" s="148"/>
      <c r="AR24" s="148"/>
      <c r="AS24" s="148"/>
      <c r="AT24" s="148"/>
      <c r="AU24" s="148"/>
      <c r="AV24" s="148"/>
      <c r="AW24" s="148"/>
      <c r="AX24" s="148"/>
      <c r="AY24" s="148"/>
      <c r="AZ24" s="148"/>
      <c r="BA24" s="176" t="str">
        <f>C24</f>
        <v>zapažených i nezapažených, s urovnáním dna do předepsaného profilu a spádu, s případně nutným přehozením výkopku na vzdálenost do 3 m ve výkopišti, s přehozením výkopku na přilehlém terénu na vzdálenost do 5 m od podélné osy rýhy nebo s naložením výkopku na dopravní prostředek.</v>
      </c>
      <c r="BB24" s="148"/>
      <c r="BC24" s="148"/>
      <c r="BD24" s="148"/>
      <c r="BE24" s="148"/>
      <c r="BF24" s="148"/>
      <c r="BG24" s="148"/>
      <c r="BH24" s="148"/>
    </row>
    <row r="25" spans="1:60" outlineLevel="2" x14ac:dyDescent="0.2">
      <c r="A25" s="155"/>
      <c r="B25" s="156"/>
      <c r="C25" s="186" t="s">
        <v>424</v>
      </c>
      <c r="D25" s="159"/>
      <c r="E25" s="160">
        <v>925.59360000000004</v>
      </c>
      <c r="F25" s="158"/>
      <c r="G25" s="158"/>
      <c r="H25" s="158"/>
      <c r="I25" s="158"/>
      <c r="J25" s="158"/>
      <c r="K25" s="158"/>
      <c r="L25" s="158"/>
      <c r="M25" s="158"/>
      <c r="N25" s="157"/>
      <c r="O25" s="157"/>
      <c r="P25" s="157"/>
      <c r="Q25" s="157"/>
      <c r="R25" s="158"/>
      <c r="S25" s="158"/>
      <c r="T25" s="158"/>
      <c r="U25" s="158"/>
      <c r="V25" s="158"/>
      <c r="W25" s="158"/>
      <c r="X25" s="158"/>
      <c r="Y25" s="158"/>
      <c r="Z25" s="148"/>
      <c r="AA25" s="148"/>
      <c r="AB25" s="148"/>
      <c r="AC25" s="148"/>
      <c r="AD25" s="148"/>
      <c r="AE25" s="148"/>
      <c r="AF25" s="148"/>
      <c r="AG25" s="148" t="s">
        <v>203</v>
      </c>
      <c r="AH25" s="148">
        <v>0</v>
      </c>
      <c r="AI25" s="148"/>
      <c r="AJ25" s="148"/>
      <c r="AK25" s="148"/>
      <c r="AL25" s="148"/>
      <c r="AM25" s="148"/>
      <c r="AN25" s="148"/>
      <c r="AO25" s="148"/>
      <c r="AP25" s="148"/>
      <c r="AQ25" s="148"/>
      <c r="AR25" s="148"/>
      <c r="AS25" s="148"/>
      <c r="AT25" s="148"/>
      <c r="AU25" s="148"/>
      <c r="AV25" s="148"/>
      <c r="AW25" s="148"/>
      <c r="AX25" s="148"/>
      <c r="AY25" s="148"/>
      <c r="AZ25" s="148"/>
      <c r="BA25" s="148"/>
      <c r="BB25" s="148"/>
      <c r="BC25" s="148"/>
      <c r="BD25" s="148"/>
      <c r="BE25" s="148"/>
      <c r="BF25" s="148"/>
      <c r="BG25" s="148"/>
      <c r="BH25" s="148"/>
    </row>
    <row r="26" spans="1:60" outlineLevel="1" x14ac:dyDescent="0.2">
      <c r="A26" s="169">
        <v>6</v>
      </c>
      <c r="B26" s="170" t="s">
        <v>425</v>
      </c>
      <c r="C26" s="185" t="s">
        <v>426</v>
      </c>
      <c r="D26" s="171" t="s">
        <v>193</v>
      </c>
      <c r="E26" s="172">
        <v>6</v>
      </c>
      <c r="F26" s="173"/>
      <c r="G26" s="174">
        <f>ROUND(E26*F26,2)</f>
        <v>0</v>
      </c>
      <c r="H26" s="173"/>
      <c r="I26" s="174">
        <f>ROUND(E26*H26,2)</f>
        <v>0</v>
      </c>
      <c r="J26" s="173"/>
      <c r="K26" s="174">
        <f>ROUND(E26*J26,2)</f>
        <v>0</v>
      </c>
      <c r="L26" s="174">
        <v>21</v>
      </c>
      <c r="M26" s="174">
        <f>G26*(1+L26/100)</f>
        <v>0</v>
      </c>
      <c r="N26" s="172">
        <v>1.7489999999999999E-2</v>
      </c>
      <c r="O26" s="172">
        <f>ROUND(E26*N26,2)</f>
        <v>0.1</v>
      </c>
      <c r="P26" s="172">
        <v>0</v>
      </c>
      <c r="Q26" s="172">
        <f>ROUND(E26*P26,2)</f>
        <v>0</v>
      </c>
      <c r="R26" s="174" t="s">
        <v>194</v>
      </c>
      <c r="S26" s="174" t="s">
        <v>195</v>
      </c>
      <c r="T26" s="175" t="s">
        <v>196</v>
      </c>
      <c r="U26" s="158">
        <v>3.26</v>
      </c>
      <c r="V26" s="158">
        <f>ROUND(E26*U26,2)</f>
        <v>19.559999999999999</v>
      </c>
      <c r="W26" s="158"/>
      <c r="X26" s="158" t="s">
        <v>197</v>
      </c>
      <c r="Y26" s="158" t="s">
        <v>198</v>
      </c>
      <c r="Z26" s="148"/>
      <c r="AA26" s="148"/>
      <c r="AB26" s="148"/>
      <c r="AC26" s="148"/>
      <c r="AD26" s="148"/>
      <c r="AE26" s="148"/>
      <c r="AF26" s="148"/>
      <c r="AG26" s="148" t="s">
        <v>199</v>
      </c>
      <c r="AH26" s="148"/>
      <c r="AI26" s="148"/>
      <c r="AJ26" s="148"/>
      <c r="AK26" s="148"/>
      <c r="AL26" s="148"/>
      <c r="AM26" s="148"/>
      <c r="AN26" s="148"/>
      <c r="AO26" s="148"/>
      <c r="AP26" s="148"/>
      <c r="AQ26" s="148"/>
      <c r="AR26" s="148"/>
      <c r="AS26" s="148"/>
      <c r="AT26" s="148"/>
      <c r="AU26" s="148"/>
      <c r="AV26" s="148"/>
      <c r="AW26" s="148"/>
      <c r="AX26" s="148"/>
      <c r="AY26" s="148"/>
      <c r="AZ26" s="148"/>
      <c r="BA26" s="148"/>
      <c r="BB26" s="148"/>
      <c r="BC26" s="148"/>
      <c r="BD26" s="148"/>
      <c r="BE26" s="148"/>
      <c r="BF26" s="148"/>
      <c r="BG26" s="148"/>
      <c r="BH26" s="148"/>
    </row>
    <row r="27" spans="1:60" ht="33.75" outlineLevel="2" x14ac:dyDescent="0.2">
      <c r="A27" s="155"/>
      <c r="B27" s="156"/>
      <c r="C27" s="247" t="s">
        <v>427</v>
      </c>
      <c r="D27" s="248"/>
      <c r="E27" s="248"/>
      <c r="F27" s="248"/>
      <c r="G27" s="248"/>
      <c r="H27" s="158"/>
      <c r="I27" s="158"/>
      <c r="J27" s="158"/>
      <c r="K27" s="158"/>
      <c r="L27" s="158"/>
      <c r="M27" s="158"/>
      <c r="N27" s="157"/>
      <c r="O27" s="157"/>
      <c r="P27" s="157"/>
      <c r="Q27" s="157"/>
      <c r="R27" s="158"/>
      <c r="S27" s="158"/>
      <c r="T27" s="158"/>
      <c r="U27" s="158"/>
      <c r="V27" s="158"/>
      <c r="W27" s="158"/>
      <c r="X27" s="158"/>
      <c r="Y27" s="158"/>
      <c r="Z27" s="148"/>
      <c r="AA27" s="148"/>
      <c r="AB27" s="148"/>
      <c r="AC27" s="148"/>
      <c r="AD27" s="148"/>
      <c r="AE27" s="148"/>
      <c r="AF27" s="148"/>
      <c r="AG27" s="148" t="s">
        <v>201</v>
      </c>
      <c r="AH27" s="148"/>
      <c r="AI27" s="148"/>
      <c r="AJ27" s="148"/>
      <c r="AK27" s="148"/>
      <c r="AL27" s="148"/>
      <c r="AM27" s="148"/>
      <c r="AN27" s="148"/>
      <c r="AO27" s="148"/>
      <c r="AP27" s="148"/>
      <c r="AQ27" s="148"/>
      <c r="AR27" s="148"/>
      <c r="AS27" s="148"/>
      <c r="AT27" s="148"/>
      <c r="AU27" s="148"/>
      <c r="AV27" s="148"/>
      <c r="AW27" s="148"/>
      <c r="AX27" s="148"/>
      <c r="AY27" s="148"/>
      <c r="AZ27" s="148"/>
      <c r="BA27" s="176" t="str">
        <f>C27</f>
        <v>zapažených i nezapažených se svislým přemístění výkopku a urovnáním dna do předepsaného profilu a spádu, s případným nutným přemístěním výkopku ve výkopišti, s přehozením výkopku na přilehlém terénu na vzdálenost do 5 m od hrany šachty nebo s naložením na dopravní prostředek,</v>
      </c>
      <c r="BB27" s="148"/>
      <c r="BC27" s="148"/>
      <c r="BD27" s="148"/>
      <c r="BE27" s="148"/>
      <c r="BF27" s="148"/>
      <c r="BG27" s="148"/>
      <c r="BH27" s="148"/>
    </row>
    <row r="28" spans="1:60" outlineLevel="2" x14ac:dyDescent="0.2">
      <c r="A28" s="155"/>
      <c r="B28" s="156"/>
      <c r="C28" s="186" t="s">
        <v>428</v>
      </c>
      <c r="D28" s="159"/>
      <c r="E28" s="160">
        <v>6</v>
      </c>
      <c r="F28" s="158"/>
      <c r="G28" s="158"/>
      <c r="H28" s="158"/>
      <c r="I28" s="158"/>
      <c r="J28" s="158"/>
      <c r="K28" s="158"/>
      <c r="L28" s="158"/>
      <c r="M28" s="158"/>
      <c r="N28" s="157"/>
      <c r="O28" s="157"/>
      <c r="P28" s="157"/>
      <c r="Q28" s="157"/>
      <c r="R28" s="158"/>
      <c r="S28" s="158"/>
      <c r="T28" s="158"/>
      <c r="U28" s="158"/>
      <c r="V28" s="158"/>
      <c r="W28" s="158"/>
      <c r="X28" s="158"/>
      <c r="Y28" s="158"/>
      <c r="Z28" s="148"/>
      <c r="AA28" s="148"/>
      <c r="AB28" s="148"/>
      <c r="AC28" s="148"/>
      <c r="AD28" s="148"/>
      <c r="AE28" s="148"/>
      <c r="AF28" s="148"/>
      <c r="AG28" s="148" t="s">
        <v>203</v>
      </c>
      <c r="AH28" s="148">
        <v>0</v>
      </c>
      <c r="AI28" s="148"/>
      <c r="AJ28" s="148"/>
      <c r="AK28" s="148"/>
      <c r="AL28" s="148"/>
      <c r="AM28" s="148"/>
      <c r="AN28" s="148"/>
      <c r="AO28" s="148"/>
      <c r="AP28" s="148"/>
      <c r="AQ28" s="148"/>
      <c r="AR28" s="148"/>
      <c r="AS28" s="148"/>
      <c r="AT28" s="148"/>
      <c r="AU28" s="148"/>
      <c r="AV28" s="148"/>
      <c r="AW28" s="148"/>
      <c r="AX28" s="148"/>
      <c r="AY28" s="148"/>
      <c r="AZ28" s="148"/>
      <c r="BA28" s="148"/>
      <c r="BB28" s="148"/>
      <c r="BC28" s="148"/>
      <c r="BD28" s="148"/>
      <c r="BE28" s="148"/>
      <c r="BF28" s="148"/>
      <c r="BG28" s="148"/>
      <c r="BH28" s="148"/>
    </row>
    <row r="29" spans="1:60" outlineLevel="1" x14ac:dyDescent="0.2">
      <c r="A29" s="169">
        <v>7</v>
      </c>
      <c r="B29" s="170" t="s">
        <v>429</v>
      </c>
      <c r="C29" s="185" t="s">
        <v>430</v>
      </c>
      <c r="D29" s="171" t="s">
        <v>261</v>
      </c>
      <c r="E29" s="172">
        <v>23.62</v>
      </c>
      <c r="F29" s="173"/>
      <c r="G29" s="174">
        <f>ROUND(E29*F29,2)</f>
        <v>0</v>
      </c>
      <c r="H29" s="173"/>
      <c r="I29" s="174">
        <f>ROUND(E29*H29,2)</f>
        <v>0</v>
      </c>
      <c r="J29" s="173"/>
      <c r="K29" s="174">
        <f>ROUND(E29*J29,2)</f>
        <v>0</v>
      </c>
      <c r="L29" s="174">
        <v>21</v>
      </c>
      <c r="M29" s="174">
        <f>G29*(1+L29/100)</f>
        <v>0</v>
      </c>
      <c r="N29" s="172">
        <v>6.96E-3</v>
      </c>
      <c r="O29" s="172">
        <f>ROUND(E29*N29,2)</f>
        <v>0.16</v>
      </c>
      <c r="P29" s="172">
        <v>0</v>
      </c>
      <c r="Q29" s="172">
        <f>ROUND(E29*P29,2)</f>
        <v>0</v>
      </c>
      <c r="R29" s="174" t="s">
        <v>194</v>
      </c>
      <c r="S29" s="174" t="s">
        <v>195</v>
      </c>
      <c r="T29" s="175" t="s">
        <v>196</v>
      </c>
      <c r="U29" s="158">
        <v>2.8584800000000001</v>
      </c>
      <c r="V29" s="158">
        <f>ROUND(E29*U29,2)</f>
        <v>67.52</v>
      </c>
      <c r="W29" s="158"/>
      <c r="X29" s="158" t="s">
        <v>197</v>
      </c>
      <c r="Y29" s="158" t="s">
        <v>198</v>
      </c>
      <c r="Z29" s="148"/>
      <c r="AA29" s="148"/>
      <c r="AB29" s="148"/>
      <c r="AC29" s="148"/>
      <c r="AD29" s="148"/>
      <c r="AE29" s="148"/>
      <c r="AF29" s="148"/>
      <c r="AG29" s="148" t="s">
        <v>199</v>
      </c>
      <c r="AH29" s="148"/>
      <c r="AI29" s="148"/>
      <c r="AJ29" s="148"/>
      <c r="AK29" s="148"/>
      <c r="AL29" s="148"/>
      <c r="AM29" s="148"/>
      <c r="AN29" s="148"/>
      <c r="AO29" s="148"/>
      <c r="AP29" s="148"/>
      <c r="AQ29" s="148"/>
      <c r="AR29" s="148"/>
      <c r="AS29" s="148"/>
      <c r="AT29" s="148"/>
      <c r="AU29" s="148"/>
      <c r="AV29" s="148"/>
      <c r="AW29" s="148"/>
      <c r="AX29" s="148"/>
      <c r="AY29" s="148"/>
      <c r="AZ29" s="148"/>
      <c r="BA29" s="148"/>
      <c r="BB29" s="148"/>
      <c r="BC29" s="148"/>
      <c r="BD29" s="148"/>
      <c r="BE29" s="148"/>
      <c r="BF29" s="148"/>
      <c r="BG29" s="148"/>
      <c r="BH29" s="148"/>
    </row>
    <row r="30" spans="1:60" ht="22.5" outlineLevel="2" x14ac:dyDescent="0.2">
      <c r="A30" s="155"/>
      <c r="B30" s="156"/>
      <c r="C30" s="247" t="s">
        <v>431</v>
      </c>
      <c r="D30" s="248"/>
      <c r="E30" s="248"/>
      <c r="F30" s="248"/>
      <c r="G30" s="248"/>
      <c r="H30" s="158"/>
      <c r="I30" s="158"/>
      <c r="J30" s="158"/>
      <c r="K30" s="158"/>
      <c r="L30" s="158"/>
      <c r="M30" s="158"/>
      <c r="N30" s="157"/>
      <c r="O30" s="157"/>
      <c r="P30" s="157"/>
      <c r="Q30" s="157"/>
      <c r="R30" s="158"/>
      <c r="S30" s="158"/>
      <c r="T30" s="158"/>
      <c r="U30" s="158"/>
      <c r="V30" s="158"/>
      <c r="W30" s="158"/>
      <c r="X30" s="158"/>
      <c r="Y30" s="158"/>
      <c r="Z30" s="148"/>
      <c r="AA30" s="148"/>
      <c r="AB30" s="148"/>
      <c r="AC30" s="148"/>
      <c r="AD30" s="148"/>
      <c r="AE30" s="148"/>
      <c r="AF30" s="148"/>
      <c r="AG30" s="148" t="s">
        <v>201</v>
      </c>
      <c r="AH30" s="148"/>
      <c r="AI30" s="148"/>
      <c r="AJ30" s="148"/>
      <c r="AK30" s="148"/>
      <c r="AL30" s="148"/>
      <c r="AM30" s="148"/>
      <c r="AN30" s="148"/>
      <c r="AO30" s="148"/>
      <c r="AP30" s="148"/>
      <c r="AQ30" s="148"/>
      <c r="AR30" s="148"/>
      <c r="AS30" s="148"/>
      <c r="AT30" s="148"/>
      <c r="AU30" s="148"/>
      <c r="AV30" s="148"/>
      <c r="AW30" s="148"/>
      <c r="AX30" s="148"/>
      <c r="AY30" s="148"/>
      <c r="AZ30" s="148"/>
      <c r="BA30" s="176" t="str">
        <f>C30</f>
        <v>Horizontálně řízené vrtání, vtažení potrubí na principu rozplavování a rozrušování zeminy pomocí vysokotlaké směsi vody a bentonitu. Případné svařování vtahovaného potrubí.</v>
      </c>
      <c r="BB30" s="148"/>
      <c r="BC30" s="148"/>
      <c r="BD30" s="148"/>
      <c r="BE30" s="148"/>
      <c r="BF30" s="148"/>
      <c r="BG30" s="148"/>
      <c r="BH30" s="148"/>
    </row>
    <row r="31" spans="1:60" outlineLevel="2" x14ac:dyDescent="0.2">
      <c r="A31" s="155"/>
      <c r="B31" s="156"/>
      <c r="C31" s="186" t="s">
        <v>432</v>
      </c>
      <c r="D31" s="159"/>
      <c r="E31" s="160">
        <v>7.5</v>
      </c>
      <c r="F31" s="158"/>
      <c r="G31" s="158"/>
      <c r="H31" s="158"/>
      <c r="I31" s="158"/>
      <c r="J31" s="158"/>
      <c r="K31" s="158"/>
      <c r="L31" s="158"/>
      <c r="M31" s="158"/>
      <c r="N31" s="157"/>
      <c r="O31" s="157"/>
      <c r="P31" s="157"/>
      <c r="Q31" s="157"/>
      <c r="R31" s="158"/>
      <c r="S31" s="158"/>
      <c r="T31" s="158"/>
      <c r="U31" s="158"/>
      <c r="V31" s="158"/>
      <c r="W31" s="158"/>
      <c r="X31" s="158"/>
      <c r="Y31" s="158"/>
      <c r="Z31" s="148"/>
      <c r="AA31" s="148"/>
      <c r="AB31" s="148"/>
      <c r="AC31" s="148"/>
      <c r="AD31" s="148"/>
      <c r="AE31" s="148"/>
      <c r="AF31" s="148"/>
      <c r="AG31" s="148" t="s">
        <v>203</v>
      </c>
      <c r="AH31" s="148">
        <v>0</v>
      </c>
      <c r="AI31" s="148"/>
      <c r="AJ31" s="148"/>
      <c r="AK31" s="148"/>
      <c r="AL31" s="148"/>
      <c r="AM31" s="148"/>
      <c r="AN31" s="148"/>
      <c r="AO31" s="148"/>
      <c r="AP31" s="148"/>
      <c r="AQ31" s="148"/>
      <c r="AR31" s="148"/>
      <c r="AS31" s="148"/>
      <c r="AT31" s="148"/>
      <c r="AU31" s="148"/>
      <c r="AV31" s="148"/>
      <c r="AW31" s="148"/>
      <c r="AX31" s="148"/>
      <c r="AY31" s="148"/>
      <c r="AZ31" s="148"/>
      <c r="BA31" s="148"/>
      <c r="BB31" s="148"/>
      <c r="BC31" s="148"/>
      <c r="BD31" s="148"/>
      <c r="BE31" s="148"/>
      <c r="BF31" s="148"/>
      <c r="BG31" s="148"/>
      <c r="BH31" s="148"/>
    </row>
    <row r="32" spans="1:60" outlineLevel="3" x14ac:dyDescent="0.2">
      <c r="A32" s="155"/>
      <c r="B32" s="156"/>
      <c r="C32" s="186" t="s">
        <v>433</v>
      </c>
      <c r="D32" s="159"/>
      <c r="E32" s="160">
        <v>8.2200000000000006</v>
      </c>
      <c r="F32" s="158"/>
      <c r="G32" s="158"/>
      <c r="H32" s="158"/>
      <c r="I32" s="158"/>
      <c r="J32" s="158"/>
      <c r="K32" s="158"/>
      <c r="L32" s="158"/>
      <c r="M32" s="158"/>
      <c r="N32" s="157"/>
      <c r="O32" s="157"/>
      <c r="P32" s="157"/>
      <c r="Q32" s="157"/>
      <c r="R32" s="158"/>
      <c r="S32" s="158"/>
      <c r="T32" s="158"/>
      <c r="U32" s="158"/>
      <c r="V32" s="158"/>
      <c r="W32" s="158"/>
      <c r="X32" s="158"/>
      <c r="Y32" s="158"/>
      <c r="Z32" s="148"/>
      <c r="AA32" s="148"/>
      <c r="AB32" s="148"/>
      <c r="AC32" s="148"/>
      <c r="AD32" s="148"/>
      <c r="AE32" s="148"/>
      <c r="AF32" s="148"/>
      <c r="AG32" s="148" t="s">
        <v>203</v>
      </c>
      <c r="AH32" s="148">
        <v>0</v>
      </c>
      <c r="AI32" s="148"/>
      <c r="AJ32" s="148"/>
      <c r="AK32" s="148"/>
      <c r="AL32" s="148"/>
      <c r="AM32" s="148"/>
      <c r="AN32" s="148"/>
      <c r="AO32" s="148"/>
      <c r="AP32" s="148"/>
      <c r="AQ32" s="148"/>
      <c r="AR32" s="148"/>
      <c r="AS32" s="148"/>
      <c r="AT32" s="148"/>
      <c r="AU32" s="148"/>
      <c r="AV32" s="148"/>
      <c r="AW32" s="148"/>
      <c r="AX32" s="148"/>
      <c r="AY32" s="148"/>
      <c r="AZ32" s="148"/>
      <c r="BA32" s="148"/>
      <c r="BB32" s="148"/>
      <c r="BC32" s="148"/>
      <c r="BD32" s="148"/>
      <c r="BE32" s="148"/>
      <c r="BF32" s="148"/>
      <c r="BG32" s="148"/>
      <c r="BH32" s="148"/>
    </row>
    <row r="33" spans="1:60" outlineLevel="3" x14ac:dyDescent="0.2">
      <c r="A33" s="155"/>
      <c r="B33" s="156"/>
      <c r="C33" s="186" t="s">
        <v>434</v>
      </c>
      <c r="D33" s="159"/>
      <c r="E33" s="160">
        <v>7.9</v>
      </c>
      <c r="F33" s="158"/>
      <c r="G33" s="158"/>
      <c r="H33" s="158"/>
      <c r="I33" s="158"/>
      <c r="J33" s="158"/>
      <c r="K33" s="158"/>
      <c r="L33" s="158"/>
      <c r="M33" s="158"/>
      <c r="N33" s="157"/>
      <c r="O33" s="157"/>
      <c r="P33" s="157"/>
      <c r="Q33" s="157"/>
      <c r="R33" s="158"/>
      <c r="S33" s="158"/>
      <c r="T33" s="158"/>
      <c r="U33" s="158"/>
      <c r="V33" s="158"/>
      <c r="W33" s="158"/>
      <c r="X33" s="158"/>
      <c r="Y33" s="158"/>
      <c r="Z33" s="148"/>
      <c r="AA33" s="148"/>
      <c r="AB33" s="148"/>
      <c r="AC33" s="148"/>
      <c r="AD33" s="148"/>
      <c r="AE33" s="148"/>
      <c r="AF33" s="148"/>
      <c r="AG33" s="148" t="s">
        <v>203</v>
      </c>
      <c r="AH33" s="148">
        <v>0</v>
      </c>
      <c r="AI33" s="148"/>
      <c r="AJ33" s="148"/>
      <c r="AK33" s="148"/>
      <c r="AL33" s="148"/>
      <c r="AM33" s="148"/>
      <c r="AN33" s="148"/>
      <c r="AO33" s="148"/>
      <c r="AP33" s="148"/>
      <c r="AQ33" s="148"/>
      <c r="AR33" s="148"/>
      <c r="AS33" s="148"/>
      <c r="AT33" s="148"/>
      <c r="AU33" s="148"/>
      <c r="AV33" s="148"/>
      <c r="AW33" s="148"/>
      <c r="AX33" s="148"/>
      <c r="AY33" s="148"/>
      <c r="AZ33" s="148"/>
      <c r="BA33" s="148"/>
      <c r="BB33" s="148"/>
      <c r="BC33" s="148"/>
      <c r="BD33" s="148"/>
      <c r="BE33" s="148"/>
      <c r="BF33" s="148"/>
      <c r="BG33" s="148"/>
      <c r="BH33" s="148"/>
    </row>
    <row r="34" spans="1:60" ht="22.5" outlineLevel="1" x14ac:dyDescent="0.2">
      <c r="A34" s="169">
        <v>8</v>
      </c>
      <c r="B34" s="170" t="s">
        <v>204</v>
      </c>
      <c r="C34" s="185" t="s">
        <v>205</v>
      </c>
      <c r="D34" s="171" t="s">
        <v>206</v>
      </c>
      <c r="E34" s="172">
        <v>3856.64</v>
      </c>
      <c r="F34" s="173"/>
      <c r="G34" s="174">
        <f>ROUND(E34*F34,2)</f>
        <v>0</v>
      </c>
      <c r="H34" s="173"/>
      <c r="I34" s="174">
        <f>ROUND(E34*H34,2)</f>
        <v>0</v>
      </c>
      <c r="J34" s="173"/>
      <c r="K34" s="174">
        <f>ROUND(E34*J34,2)</f>
        <v>0</v>
      </c>
      <c r="L34" s="174">
        <v>21</v>
      </c>
      <c r="M34" s="174">
        <f>G34*(1+L34/100)</f>
        <v>0</v>
      </c>
      <c r="N34" s="172">
        <v>8.4000000000000003E-4</v>
      </c>
      <c r="O34" s="172">
        <f>ROUND(E34*N34,2)</f>
        <v>3.24</v>
      </c>
      <c r="P34" s="172">
        <v>0</v>
      </c>
      <c r="Q34" s="172">
        <f>ROUND(E34*P34,2)</f>
        <v>0</v>
      </c>
      <c r="R34" s="174" t="s">
        <v>194</v>
      </c>
      <c r="S34" s="174" t="s">
        <v>195</v>
      </c>
      <c r="T34" s="175" t="s">
        <v>207</v>
      </c>
      <c r="U34" s="158">
        <v>0.24</v>
      </c>
      <c r="V34" s="158">
        <f>ROUND(E34*U34,2)</f>
        <v>925.59</v>
      </c>
      <c r="W34" s="158"/>
      <c r="X34" s="158" t="s">
        <v>197</v>
      </c>
      <c r="Y34" s="158" t="s">
        <v>198</v>
      </c>
      <c r="Z34" s="148"/>
      <c r="AA34" s="148"/>
      <c r="AB34" s="148"/>
      <c r="AC34" s="148"/>
      <c r="AD34" s="148"/>
      <c r="AE34" s="148"/>
      <c r="AF34" s="148"/>
      <c r="AG34" s="148" t="s">
        <v>208</v>
      </c>
      <c r="AH34" s="148"/>
      <c r="AI34" s="148"/>
      <c r="AJ34" s="148"/>
      <c r="AK34" s="148"/>
      <c r="AL34" s="148"/>
      <c r="AM34" s="148"/>
      <c r="AN34" s="148"/>
      <c r="AO34" s="148"/>
      <c r="AP34" s="148"/>
      <c r="AQ34" s="148"/>
      <c r="AR34" s="148"/>
      <c r="AS34" s="148"/>
      <c r="AT34" s="148"/>
      <c r="AU34" s="148"/>
      <c r="AV34" s="148"/>
      <c r="AW34" s="148"/>
      <c r="AX34" s="148"/>
      <c r="AY34" s="148"/>
      <c r="AZ34" s="148"/>
      <c r="BA34" s="148"/>
      <c r="BB34" s="148"/>
      <c r="BC34" s="148"/>
      <c r="BD34" s="148"/>
      <c r="BE34" s="148"/>
      <c r="BF34" s="148"/>
      <c r="BG34" s="148"/>
      <c r="BH34" s="148"/>
    </row>
    <row r="35" spans="1:60" outlineLevel="2" x14ac:dyDescent="0.2">
      <c r="A35" s="155"/>
      <c r="B35" s="156"/>
      <c r="C35" s="247" t="s">
        <v>209</v>
      </c>
      <c r="D35" s="248"/>
      <c r="E35" s="248"/>
      <c r="F35" s="248"/>
      <c r="G35" s="248"/>
      <c r="H35" s="158"/>
      <c r="I35" s="158"/>
      <c r="J35" s="158"/>
      <c r="K35" s="158"/>
      <c r="L35" s="158"/>
      <c r="M35" s="158"/>
      <c r="N35" s="157"/>
      <c r="O35" s="157"/>
      <c r="P35" s="157"/>
      <c r="Q35" s="157"/>
      <c r="R35" s="158"/>
      <c r="S35" s="158"/>
      <c r="T35" s="158"/>
      <c r="U35" s="158"/>
      <c r="V35" s="158"/>
      <c r="W35" s="158"/>
      <c r="X35" s="158"/>
      <c r="Y35" s="158"/>
      <c r="Z35" s="148"/>
      <c r="AA35" s="148"/>
      <c r="AB35" s="148"/>
      <c r="AC35" s="148"/>
      <c r="AD35" s="148"/>
      <c r="AE35" s="148"/>
      <c r="AF35" s="148"/>
      <c r="AG35" s="148" t="s">
        <v>201</v>
      </c>
      <c r="AH35" s="148"/>
      <c r="AI35" s="148"/>
      <c r="AJ35" s="148"/>
      <c r="AK35" s="148"/>
      <c r="AL35" s="148"/>
      <c r="AM35" s="148"/>
      <c r="AN35" s="148"/>
      <c r="AO35" s="148"/>
      <c r="AP35" s="148"/>
      <c r="AQ35" s="148"/>
      <c r="AR35" s="148"/>
      <c r="AS35" s="148"/>
      <c r="AT35" s="148"/>
      <c r="AU35" s="148"/>
      <c r="AV35" s="148"/>
      <c r="AW35" s="148"/>
      <c r="AX35" s="148"/>
      <c r="AY35" s="148"/>
      <c r="AZ35" s="148"/>
      <c r="BA35" s="148"/>
      <c r="BB35" s="148"/>
      <c r="BC35" s="148"/>
      <c r="BD35" s="148"/>
      <c r="BE35" s="148"/>
      <c r="BF35" s="148"/>
      <c r="BG35" s="148"/>
      <c r="BH35" s="148"/>
    </row>
    <row r="36" spans="1:60" outlineLevel="1" x14ac:dyDescent="0.2">
      <c r="A36" s="169">
        <v>9</v>
      </c>
      <c r="B36" s="170" t="s">
        <v>210</v>
      </c>
      <c r="C36" s="185" t="s">
        <v>211</v>
      </c>
      <c r="D36" s="171" t="s">
        <v>206</v>
      </c>
      <c r="E36" s="172">
        <v>3856.64</v>
      </c>
      <c r="F36" s="173"/>
      <c r="G36" s="174">
        <f>ROUND(E36*F36,2)</f>
        <v>0</v>
      </c>
      <c r="H36" s="173"/>
      <c r="I36" s="174">
        <f>ROUND(E36*H36,2)</f>
        <v>0</v>
      </c>
      <c r="J36" s="173"/>
      <c r="K36" s="174">
        <f>ROUND(E36*J36,2)</f>
        <v>0</v>
      </c>
      <c r="L36" s="174">
        <v>21</v>
      </c>
      <c r="M36" s="174">
        <f>G36*(1+L36/100)</f>
        <v>0</v>
      </c>
      <c r="N36" s="172">
        <v>0</v>
      </c>
      <c r="O36" s="172">
        <f>ROUND(E36*N36,2)</f>
        <v>0</v>
      </c>
      <c r="P36" s="172">
        <v>0</v>
      </c>
      <c r="Q36" s="172">
        <f>ROUND(E36*P36,2)</f>
        <v>0</v>
      </c>
      <c r="R36" s="174" t="s">
        <v>194</v>
      </c>
      <c r="S36" s="174" t="s">
        <v>195</v>
      </c>
      <c r="T36" s="175" t="s">
        <v>207</v>
      </c>
      <c r="U36" s="158">
        <v>7.0000000000000007E-2</v>
      </c>
      <c r="V36" s="158">
        <f>ROUND(E36*U36,2)</f>
        <v>269.95999999999998</v>
      </c>
      <c r="W36" s="158"/>
      <c r="X36" s="158" t="s">
        <v>197</v>
      </c>
      <c r="Y36" s="158" t="s">
        <v>198</v>
      </c>
      <c r="Z36" s="148"/>
      <c r="AA36" s="148"/>
      <c r="AB36" s="148"/>
      <c r="AC36" s="148"/>
      <c r="AD36" s="148"/>
      <c r="AE36" s="148"/>
      <c r="AF36" s="148"/>
      <c r="AG36" s="148" t="s">
        <v>208</v>
      </c>
      <c r="AH36" s="148"/>
      <c r="AI36" s="148"/>
      <c r="AJ36" s="148"/>
      <c r="AK36" s="148"/>
      <c r="AL36" s="148"/>
      <c r="AM36" s="148"/>
      <c r="AN36" s="148"/>
      <c r="AO36" s="148"/>
      <c r="AP36" s="148"/>
      <c r="AQ36" s="148"/>
      <c r="AR36" s="148"/>
      <c r="AS36" s="148"/>
      <c r="AT36" s="148"/>
      <c r="AU36" s="148"/>
      <c r="AV36" s="148"/>
      <c r="AW36" s="148"/>
      <c r="AX36" s="148"/>
      <c r="AY36" s="148"/>
      <c r="AZ36" s="148"/>
      <c r="BA36" s="148"/>
      <c r="BB36" s="148"/>
      <c r="BC36" s="148"/>
      <c r="BD36" s="148"/>
      <c r="BE36" s="148"/>
      <c r="BF36" s="148"/>
      <c r="BG36" s="148"/>
      <c r="BH36" s="148"/>
    </row>
    <row r="37" spans="1:60" outlineLevel="2" x14ac:dyDescent="0.2">
      <c r="A37" s="155"/>
      <c r="B37" s="156"/>
      <c r="C37" s="247" t="s">
        <v>212</v>
      </c>
      <c r="D37" s="248"/>
      <c r="E37" s="248"/>
      <c r="F37" s="248"/>
      <c r="G37" s="248"/>
      <c r="H37" s="158"/>
      <c r="I37" s="158"/>
      <c r="J37" s="158"/>
      <c r="K37" s="158"/>
      <c r="L37" s="158"/>
      <c r="M37" s="158"/>
      <c r="N37" s="157"/>
      <c r="O37" s="157"/>
      <c r="P37" s="157"/>
      <c r="Q37" s="157"/>
      <c r="R37" s="158"/>
      <c r="S37" s="158"/>
      <c r="T37" s="158"/>
      <c r="U37" s="158"/>
      <c r="V37" s="158"/>
      <c r="W37" s="158"/>
      <c r="X37" s="158"/>
      <c r="Y37" s="158"/>
      <c r="Z37" s="148"/>
      <c r="AA37" s="148"/>
      <c r="AB37" s="148"/>
      <c r="AC37" s="148"/>
      <c r="AD37" s="148"/>
      <c r="AE37" s="148"/>
      <c r="AF37" s="148"/>
      <c r="AG37" s="148" t="s">
        <v>201</v>
      </c>
      <c r="AH37" s="148"/>
      <c r="AI37" s="148"/>
      <c r="AJ37" s="148"/>
      <c r="AK37" s="148"/>
      <c r="AL37" s="148"/>
      <c r="AM37" s="148"/>
      <c r="AN37" s="148"/>
      <c r="AO37" s="148"/>
      <c r="AP37" s="148"/>
      <c r="AQ37" s="148"/>
      <c r="AR37" s="148"/>
      <c r="AS37" s="148"/>
      <c r="AT37" s="148"/>
      <c r="AU37" s="148"/>
      <c r="AV37" s="148"/>
      <c r="AW37" s="148"/>
      <c r="AX37" s="148"/>
      <c r="AY37" s="148"/>
      <c r="AZ37" s="148"/>
      <c r="BA37" s="148"/>
      <c r="BB37" s="148"/>
      <c r="BC37" s="148"/>
      <c r="BD37" s="148"/>
      <c r="BE37" s="148"/>
      <c r="BF37" s="148"/>
      <c r="BG37" s="148"/>
      <c r="BH37" s="148"/>
    </row>
    <row r="38" spans="1:60" ht="22.5" outlineLevel="1" x14ac:dyDescent="0.2">
      <c r="A38" s="169">
        <v>10</v>
      </c>
      <c r="B38" s="170" t="s">
        <v>435</v>
      </c>
      <c r="C38" s="185" t="s">
        <v>436</v>
      </c>
      <c r="D38" s="171" t="s">
        <v>206</v>
      </c>
      <c r="E38" s="172">
        <v>96</v>
      </c>
      <c r="F38" s="173"/>
      <c r="G38" s="174">
        <f>ROUND(E38*F38,2)</f>
        <v>0</v>
      </c>
      <c r="H38" s="173"/>
      <c r="I38" s="174">
        <f>ROUND(E38*H38,2)</f>
        <v>0</v>
      </c>
      <c r="J38" s="173"/>
      <c r="K38" s="174">
        <f>ROUND(E38*J38,2)</f>
        <v>0</v>
      </c>
      <c r="L38" s="174">
        <v>21</v>
      </c>
      <c r="M38" s="174">
        <f>G38*(1+L38/100)</f>
        <v>0</v>
      </c>
      <c r="N38" s="172">
        <v>1.17E-3</v>
      </c>
      <c r="O38" s="172">
        <f>ROUND(E38*N38,2)</f>
        <v>0.11</v>
      </c>
      <c r="P38" s="172">
        <v>0</v>
      </c>
      <c r="Q38" s="172">
        <f>ROUND(E38*P38,2)</f>
        <v>0</v>
      </c>
      <c r="R38" s="174" t="s">
        <v>194</v>
      </c>
      <c r="S38" s="174" t="s">
        <v>195</v>
      </c>
      <c r="T38" s="175" t="s">
        <v>196</v>
      </c>
      <c r="U38" s="158">
        <v>0.41599999999999998</v>
      </c>
      <c r="V38" s="158">
        <f>ROUND(E38*U38,2)</f>
        <v>39.94</v>
      </c>
      <c r="W38" s="158"/>
      <c r="X38" s="158" t="s">
        <v>197</v>
      </c>
      <c r="Y38" s="158" t="s">
        <v>198</v>
      </c>
      <c r="Z38" s="148"/>
      <c r="AA38" s="148"/>
      <c r="AB38" s="148"/>
      <c r="AC38" s="148"/>
      <c r="AD38" s="148"/>
      <c r="AE38" s="148"/>
      <c r="AF38" s="148"/>
      <c r="AG38" s="148" t="s">
        <v>199</v>
      </c>
      <c r="AH38" s="148"/>
      <c r="AI38" s="148"/>
      <c r="AJ38" s="148"/>
      <c r="AK38" s="148"/>
      <c r="AL38" s="148"/>
      <c r="AM38" s="148"/>
      <c r="AN38" s="148"/>
      <c r="AO38" s="148"/>
      <c r="AP38" s="148"/>
      <c r="AQ38" s="148"/>
      <c r="AR38" s="148"/>
      <c r="AS38" s="148"/>
      <c r="AT38" s="148"/>
      <c r="AU38" s="148"/>
      <c r="AV38" s="148"/>
      <c r="AW38" s="148"/>
      <c r="AX38" s="148"/>
      <c r="AY38" s="148"/>
      <c r="AZ38" s="148"/>
      <c r="BA38" s="148"/>
      <c r="BB38" s="148"/>
      <c r="BC38" s="148"/>
      <c r="BD38" s="148"/>
      <c r="BE38" s="148"/>
      <c r="BF38" s="148"/>
      <c r="BG38" s="148"/>
      <c r="BH38" s="148"/>
    </row>
    <row r="39" spans="1:60" outlineLevel="2" x14ac:dyDescent="0.2">
      <c r="A39" s="155"/>
      <c r="B39" s="156"/>
      <c r="C39" s="249" t="s">
        <v>437</v>
      </c>
      <c r="D39" s="250"/>
      <c r="E39" s="250"/>
      <c r="F39" s="250"/>
      <c r="G39" s="250"/>
      <c r="H39" s="158"/>
      <c r="I39" s="158"/>
      <c r="J39" s="158"/>
      <c r="K39" s="158"/>
      <c r="L39" s="158"/>
      <c r="M39" s="158"/>
      <c r="N39" s="157"/>
      <c r="O39" s="157"/>
      <c r="P39" s="157"/>
      <c r="Q39" s="157"/>
      <c r="R39" s="158"/>
      <c r="S39" s="158"/>
      <c r="T39" s="158"/>
      <c r="U39" s="158"/>
      <c r="V39" s="158"/>
      <c r="W39" s="158"/>
      <c r="X39" s="158"/>
      <c r="Y39" s="158"/>
      <c r="Z39" s="148"/>
      <c r="AA39" s="148"/>
      <c r="AB39" s="148"/>
      <c r="AC39" s="148"/>
      <c r="AD39" s="148"/>
      <c r="AE39" s="148"/>
      <c r="AF39" s="148"/>
      <c r="AG39" s="148" t="s">
        <v>312</v>
      </c>
      <c r="AH39" s="148"/>
      <c r="AI39" s="148"/>
      <c r="AJ39" s="148"/>
      <c r="AK39" s="148"/>
      <c r="AL39" s="148"/>
      <c r="AM39" s="148"/>
      <c r="AN39" s="148"/>
      <c r="AO39" s="148"/>
      <c r="AP39" s="148"/>
      <c r="AQ39" s="148"/>
      <c r="AR39" s="148"/>
      <c r="AS39" s="148"/>
      <c r="AT39" s="148"/>
      <c r="AU39" s="148"/>
      <c r="AV39" s="148"/>
      <c r="AW39" s="148"/>
      <c r="AX39" s="148"/>
      <c r="AY39" s="148"/>
      <c r="AZ39" s="148"/>
      <c r="BA39" s="148"/>
      <c r="BB39" s="148"/>
      <c r="BC39" s="148"/>
      <c r="BD39" s="148"/>
      <c r="BE39" s="148"/>
      <c r="BF39" s="148"/>
      <c r="BG39" s="148"/>
      <c r="BH39" s="148"/>
    </row>
    <row r="40" spans="1:60" outlineLevel="2" x14ac:dyDescent="0.2">
      <c r="A40" s="155"/>
      <c r="B40" s="156"/>
      <c r="C40" s="186" t="s">
        <v>438</v>
      </c>
      <c r="D40" s="159"/>
      <c r="E40" s="160">
        <v>96</v>
      </c>
      <c r="F40" s="158"/>
      <c r="G40" s="158"/>
      <c r="H40" s="158"/>
      <c r="I40" s="158"/>
      <c r="J40" s="158"/>
      <c r="K40" s="158"/>
      <c r="L40" s="158"/>
      <c r="M40" s="158"/>
      <c r="N40" s="157"/>
      <c r="O40" s="157"/>
      <c r="P40" s="157"/>
      <c r="Q40" s="157"/>
      <c r="R40" s="158"/>
      <c r="S40" s="158"/>
      <c r="T40" s="158"/>
      <c r="U40" s="158"/>
      <c r="V40" s="158"/>
      <c r="W40" s="158"/>
      <c r="X40" s="158"/>
      <c r="Y40" s="158"/>
      <c r="Z40" s="148"/>
      <c r="AA40" s="148"/>
      <c r="AB40" s="148"/>
      <c r="AC40" s="148"/>
      <c r="AD40" s="148"/>
      <c r="AE40" s="148"/>
      <c r="AF40" s="148"/>
      <c r="AG40" s="148" t="s">
        <v>203</v>
      </c>
      <c r="AH40" s="148">
        <v>0</v>
      </c>
      <c r="AI40" s="148"/>
      <c r="AJ40" s="148"/>
      <c r="AK40" s="148"/>
      <c r="AL40" s="148"/>
      <c r="AM40" s="148"/>
      <c r="AN40" s="148"/>
      <c r="AO40" s="148"/>
      <c r="AP40" s="148"/>
      <c r="AQ40" s="148"/>
      <c r="AR40" s="148"/>
      <c r="AS40" s="148"/>
      <c r="AT40" s="148"/>
      <c r="AU40" s="148"/>
      <c r="AV40" s="148"/>
      <c r="AW40" s="148"/>
      <c r="AX40" s="148"/>
      <c r="AY40" s="148"/>
      <c r="AZ40" s="148"/>
      <c r="BA40" s="148"/>
      <c r="BB40" s="148"/>
      <c r="BC40" s="148"/>
      <c r="BD40" s="148"/>
      <c r="BE40" s="148"/>
      <c r="BF40" s="148"/>
      <c r="BG40" s="148"/>
      <c r="BH40" s="148"/>
    </row>
    <row r="41" spans="1:60" ht="22.5" outlineLevel="1" x14ac:dyDescent="0.2">
      <c r="A41" s="169">
        <v>11</v>
      </c>
      <c r="B41" s="170" t="s">
        <v>439</v>
      </c>
      <c r="C41" s="185" t="s">
        <v>440</v>
      </c>
      <c r="D41" s="171" t="s">
        <v>206</v>
      </c>
      <c r="E41" s="172">
        <v>288</v>
      </c>
      <c r="F41" s="173"/>
      <c r="G41" s="174">
        <f>ROUND(E41*F41,2)</f>
        <v>0</v>
      </c>
      <c r="H41" s="173"/>
      <c r="I41" s="174">
        <f>ROUND(E41*H41,2)</f>
        <v>0</v>
      </c>
      <c r="J41" s="173"/>
      <c r="K41" s="174">
        <f>ROUND(E41*J41,2)</f>
        <v>0</v>
      </c>
      <c r="L41" s="174">
        <v>21</v>
      </c>
      <c r="M41" s="174">
        <f>G41*(1+L41/100)</f>
        <v>0</v>
      </c>
      <c r="N41" s="172">
        <v>1.17E-3</v>
      </c>
      <c r="O41" s="172">
        <f>ROUND(E41*N41,2)</f>
        <v>0.34</v>
      </c>
      <c r="P41" s="172">
        <v>0</v>
      </c>
      <c r="Q41" s="172">
        <f>ROUND(E41*P41,2)</f>
        <v>0</v>
      </c>
      <c r="R41" s="174" t="s">
        <v>194</v>
      </c>
      <c r="S41" s="174" t="s">
        <v>195</v>
      </c>
      <c r="T41" s="175" t="s">
        <v>196</v>
      </c>
      <c r="U41" s="158">
        <v>0.32600000000000001</v>
      </c>
      <c r="V41" s="158">
        <f>ROUND(E41*U41,2)</f>
        <v>93.89</v>
      </c>
      <c r="W41" s="158"/>
      <c r="X41" s="158" t="s">
        <v>197</v>
      </c>
      <c r="Y41" s="158" t="s">
        <v>198</v>
      </c>
      <c r="Z41" s="148"/>
      <c r="AA41" s="148"/>
      <c r="AB41" s="148"/>
      <c r="AC41" s="148"/>
      <c r="AD41" s="148"/>
      <c r="AE41" s="148"/>
      <c r="AF41" s="148"/>
      <c r="AG41" s="148" t="s">
        <v>199</v>
      </c>
      <c r="AH41" s="148"/>
      <c r="AI41" s="148"/>
      <c r="AJ41" s="148"/>
      <c r="AK41" s="148"/>
      <c r="AL41" s="148"/>
      <c r="AM41" s="148"/>
      <c r="AN41" s="148"/>
      <c r="AO41" s="148"/>
      <c r="AP41" s="148"/>
      <c r="AQ41" s="148"/>
      <c r="AR41" s="148"/>
      <c r="AS41" s="148"/>
      <c r="AT41" s="148"/>
      <c r="AU41" s="148"/>
      <c r="AV41" s="148"/>
      <c r="AW41" s="148"/>
      <c r="AX41" s="148"/>
      <c r="AY41" s="148"/>
      <c r="AZ41" s="148"/>
      <c r="BA41" s="148"/>
      <c r="BB41" s="148"/>
      <c r="BC41" s="148"/>
      <c r="BD41" s="148"/>
      <c r="BE41" s="148"/>
      <c r="BF41" s="148"/>
      <c r="BG41" s="148"/>
      <c r="BH41" s="148"/>
    </row>
    <row r="42" spans="1:60" outlineLevel="2" x14ac:dyDescent="0.2">
      <c r="A42" s="155"/>
      <c r="B42" s="156"/>
      <c r="C42" s="249" t="s">
        <v>437</v>
      </c>
      <c r="D42" s="250"/>
      <c r="E42" s="250"/>
      <c r="F42" s="250"/>
      <c r="G42" s="250"/>
      <c r="H42" s="158"/>
      <c r="I42" s="158"/>
      <c r="J42" s="158"/>
      <c r="K42" s="158"/>
      <c r="L42" s="158"/>
      <c r="M42" s="158"/>
      <c r="N42" s="157"/>
      <c r="O42" s="157"/>
      <c r="P42" s="157"/>
      <c r="Q42" s="157"/>
      <c r="R42" s="158"/>
      <c r="S42" s="158"/>
      <c r="T42" s="158"/>
      <c r="U42" s="158"/>
      <c r="V42" s="158"/>
      <c r="W42" s="158"/>
      <c r="X42" s="158"/>
      <c r="Y42" s="158"/>
      <c r="Z42" s="148"/>
      <c r="AA42" s="148"/>
      <c r="AB42" s="148"/>
      <c r="AC42" s="148"/>
      <c r="AD42" s="148"/>
      <c r="AE42" s="148"/>
      <c r="AF42" s="148"/>
      <c r="AG42" s="148" t="s">
        <v>312</v>
      </c>
      <c r="AH42" s="148"/>
      <c r="AI42" s="148"/>
      <c r="AJ42" s="148"/>
      <c r="AK42" s="148"/>
      <c r="AL42" s="148"/>
      <c r="AM42" s="148"/>
      <c r="AN42" s="148"/>
      <c r="AO42" s="148"/>
      <c r="AP42" s="148"/>
      <c r="AQ42" s="148"/>
      <c r="AR42" s="148"/>
      <c r="AS42" s="148"/>
      <c r="AT42" s="148"/>
      <c r="AU42" s="148"/>
      <c r="AV42" s="148"/>
      <c r="AW42" s="148"/>
      <c r="AX42" s="148"/>
      <c r="AY42" s="148"/>
      <c r="AZ42" s="148"/>
      <c r="BA42" s="148"/>
      <c r="BB42" s="148"/>
      <c r="BC42" s="148"/>
      <c r="BD42" s="148"/>
      <c r="BE42" s="148"/>
      <c r="BF42" s="148"/>
      <c r="BG42" s="148"/>
      <c r="BH42" s="148"/>
    </row>
    <row r="43" spans="1:60" outlineLevel="2" x14ac:dyDescent="0.2">
      <c r="A43" s="155"/>
      <c r="B43" s="156"/>
      <c r="C43" s="186" t="s">
        <v>441</v>
      </c>
      <c r="D43" s="159"/>
      <c r="E43" s="160">
        <v>144</v>
      </c>
      <c r="F43" s="158"/>
      <c r="G43" s="158"/>
      <c r="H43" s="158"/>
      <c r="I43" s="158"/>
      <c r="J43" s="158"/>
      <c r="K43" s="158"/>
      <c r="L43" s="158"/>
      <c r="M43" s="158"/>
      <c r="N43" s="157"/>
      <c r="O43" s="157"/>
      <c r="P43" s="157"/>
      <c r="Q43" s="157"/>
      <c r="R43" s="158"/>
      <c r="S43" s="158"/>
      <c r="T43" s="158"/>
      <c r="U43" s="158"/>
      <c r="V43" s="158"/>
      <c r="W43" s="158"/>
      <c r="X43" s="158"/>
      <c r="Y43" s="158"/>
      <c r="Z43" s="148"/>
      <c r="AA43" s="148"/>
      <c r="AB43" s="148"/>
      <c r="AC43" s="148"/>
      <c r="AD43" s="148"/>
      <c r="AE43" s="148"/>
      <c r="AF43" s="148"/>
      <c r="AG43" s="148" t="s">
        <v>203</v>
      </c>
      <c r="AH43" s="148">
        <v>0</v>
      </c>
      <c r="AI43" s="148"/>
      <c r="AJ43" s="148"/>
      <c r="AK43" s="148"/>
      <c r="AL43" s="148"/>
      <c r="AM43" s="148"/>
      <c r="AN43" s="148"/>
      <c r="AO43" s="148"/>
      <c r="AP43" s="148"/>
      <c r="AQ43" s="148"/>
      <c r="AR43" s="148"/>
      <c r="AS43" s="148"/>
      <c r="AT43" s="148"/>
      <c r="AU43" s="148"/>
      <c r="AV43" s="148"/>
      <c r="AW43" s="148"/>
      <c r="AX43" s="148"/>
      <c r="AY43" s="148"/>
      <c r="AZ43" s="148"/>
      <c r="BA43" s="148"/>
      <c r="BB43" s="148"/>
      <c r="BC43" s="148"/>
      <c r="BD43" s="148"/>
      <c r="BE43" s="148"/>
      <c r="BF43" s="148"/>
      <c r="BG43" s="148"/>
      <c r="BH43" s="148"/>
    </row>
    <row r="44" spans="1:60" outlineLevel="3" x14ac:dyDescent="0.2">
      <c r="A44" s="155"/>
      <c r="B44" s="156"/>
      <c r="C44" s="186" t="s">
        <v>442</v>
      </c>
      <c r="D44" s="159"/>
      <c r="E44" s="160">
        <v>144</v>
      </c>
      <c r="F44" s="158"/>
      <c r="G44" s="158"/>
      <c r="H44" s="158"/>
      <c r="I44" s="158"/>
      <c r="J44" s="158"/>
      <c r="K44" s="158"/>
      <c r="L44" s="158"/>
      <c r="M44" s="158"/>
      <c r="N44" s="157"/>
      <c r="O44" s="157"/>
      <c r="P44" s="157"/>
      <c r="Q44" s="157"/>
      <c r="R44" s="158"/>
      <c r="S44" s="158"/>
      <c r="T44" s="158"/>
      <c r="U44" s="158"/>
      <c r="V44" s="158"/>
      <c r="W44" s="158"/>
      <c r="X44" s="158"/>
      <c r="Y44" s="158"/>
      <c r="Z44" s="148"/>
      <c r="AA44" s="148"/>
      <c r="AB44" s="148"/>
      <c r="AC44" s="148"/>
      <c r="AD44" s="148"/>
      <c r="AE44" s="148"/>
      <c r="AF44" s="148"/>
      <c r="AG44" s="148" t="s">
        <v>203</v>
      </c>
      <c r="AH44" s="148">
        <v>0</v>
      </c>
      <c r="AI44" s="148"/>
      <c r="AJ44" s="148"/>
      <c r="AK44" s="148"/>
      <c r="AL44" s="148"/>
      <c r="AM44" s="148"/>
      <c r="AN44" s="148"/>
      <c r="AO44" s="148"/>
      <c r="AP44" s="148"/>
      <c r="AQ44" s="148"/>
      <c r="AR44" s="148"/>
      <c r="AS44" s="148"/>
      <c r="AT44" s="148"/>
      <c r="AU44" s="148"/>
      <c r="AV44" s="148"/>
      <c r="AW44" s="148"/>
      <c r="AX44" s="148"/>
      <c r="AY44" s="148"/>
      <c r="AZ44" s="148"/>
      <c r="BA44" s="148"/>
      <c r="BB44" s="148"/>
      <c r="BC44" s="148"/>
      <c r="BD44" s="148"/>
      <c r="BE44" s="148"/>
      <c r="BF44" s="148"/>
      <c r="BG44" s="148"/>
      <c r="BH44" s="148"/>
    </row>
    <row r="45" spans="1:60" outlineLevel="1" x14ac:dyDescent="0.2">
      <c r="A45" s="169">
        <v>12</v>
      </c>
      <c r="B45" s="170" t="s">
        <v>443</v>
      </c>
      <c r="C45" s="185" t="s">
        <v>444</v>
      </c>
      <c r="D45" s="171" t="s">
        <v>206</v>
      </c>
      <c r="E45" s="172">
        <v>96</v>
      </c>
      <c r="F45" s="173"/>
      <c r="G45" s="174">
        <f>ROUND(E45*F45,2)</f>
        <v>0</v>
      </c>
      <c r="H45" s="173"/>
      <c r="I45" s="174">
        <f>ROUND(E45*H45,2)</f>
        <v>0</v>
      </c>
      <c r="J45" s="173"/>
      <c r="K45" s="174">
        <f>ROUND(E45*J45,2)</f>
        <v>0</v>
      </c>
      <c r="L45" s="174">
        <v>21</v>
      </c>
      <c r="M45" s="174">
        <f>G45*(1+L45/100)</f>
        <v>0</v>
      </c>
      <c r="N45" s="172">
        <v>0</v>
      </c>
      <c r="O45" s="172">
        <f>ROUND(E45*N45,2)</f>
        <v>0</v>
      </c>
      <c r="P45" s="172">
        <v>0</v>
      </c>
      <c r="Q45" s="172">
        <f>ROUND(E45*P45,2)</f>
        <v>0</v>
      </c>
      <c r="R45" s="174" t="s">
        <v>194</v>
      </c>
      <c r="S45" s="174" t="s">
        <v>195</v>
      </c>
      <c r="T45" s="175" t="s">
        <v>196</v>
      </c>
      <c r="U45" s="158">
        <v>0.20799999999999999</v>
      </c>
      <c r="V45" s="158">
        <f>ROUND(E45*U45,2)</f>
        <v>19.97</v>
      </c>
      <c r="W45" s="158"/>
      <c r="X45" s="158" t="s">
        <v>197</v>
      </c>
      <c r="Y45" s="158" t="s">
        <v>198</v>
      </c>
      <c r="Z45" s="148"/>
      <c r="AA45" s="148"/>
      <c r="AB45" s="148"/>
      <c r="AC45" s="148"/>
      <c r="AD45" s="148"/>
      <c r="AE45" s="148"/>
      <c r="AF45" s="148"/>
      <c r="AG45" s="148" t="s">
        <v>199</v>
      </c>
      <c r="AH45" s="148"/>
      <c r="AI45" s="148"/>
      <c r="AJ45" s="148"/>
      <c r="AK45" s="148"/>
      <c r="AL45" s="148"/>
      <c r="AM45" s="148"/>
      <c r="AN45" s="148"/>
      <c r="AO45" s="148"/>
      <c r="AP45" s="148"/>
      <c r="AQ45" s="148"/>
      <c r="AR45" s="148"/>
      <c r="AS45" s="148"/>
      <c r="AT45" s="148"/>
      <c r="AU45" s="148"/>
      <c r="AV45" s="148"/>
      <c r="AW45" s="148"/>
      <c r="AX45" s="148"/>
      <c r="AY45" s="148"/>
      <c r="AZ45" s="148"/>
      <c r="BA45" s="148"/>
      <c r="BB45" s="148"/>
      <c r="BC45" s="148"/>
      <c r="BD45" s="148"/>
      <c r="BE45" s="148"/>
      <c r="BF45" s="148"/>
      <c r="BG45" s="148"/>
      <c r="BH45" s="148"/>
    </row>
    <row r="46" spans="1:60" outlineLevel="2" x14ac:dyDescent="0.2">
      <c r="A46" s="155"/>
      <c r="B46" s="156"/>
      <c r="C46" s="247" t="s">
        <v>445</v>
      </c>
      <c r="D46" s="248"/>
      <c r="E46" s="248"/>
      <c r="F46" s="248"/>
      <c r="G46" s="248"/>
      <c r="H46" s="158"/>
      <c r="I46" s="158"/>
      <c r="J46" s="158"/>
      <c r="K46" s="158"/>
      <c r="L46" s="158"/>
      <c r="M46" s="158"/>
      <c r="N46" s="157"/>
      <c r="O46" s="157"/>
      <c r="P46" s="157"/>
      <c r="Q46" s="157"/>
      <c r="R46" s="158"/>
      <c r="S46" s="158"/>
      <c r="T46" s="158"/>
      <c r="U46" s="158"/>
      <c r="V46" s="158"/>
      <c r="W46" s="158"/>
      <c r="X46" s="158"/>
      <c r="Y46" s="158"/>
      <c r="Z46" s="148"/>
      <c r="AA46" s="148"/>
      <c r="AB46" s="148"/>
      <c r="AC46" s="148"/>
      <c r="AD46" s="148"/>
      <c r="AE46" s="148"/>
      <c r="AF46" s="148"/>
      <c r="AG46" s="148" t="s">
        <v>201</v>
      </c>
      <c r="AH46" s="148"/>
      <c r="AI46" s="148"/>
      <c r="AJ46" s="148"/>
      <c r="AK46" s="148"/>
      <c r="AL46" s="148"/>
      <c r="AM46" s="148"/>
      <c r="AN46" s="148"/>
      <c r="AO46" s="148"/>
      <c r="AP46" s="148"/>
      <c r="AQ46" s="148"/>
      <c r="AR46" s="148"/>
      <c r="AS46" s="148"/>
      <c r="AT46" s="148"/>
      <c r="AU46" s="148"/>
      <c r="AV46" s="148"/>
      <c r="AW46" s="148"/>
      <c r="AX46" s="148"/>
      <c r="AY46" s="148"/>
      <c r="AZ46" s="148"/>
      <c r="BA46" s="148"/>
      <c r="BB46" s="148"/>
      <c r="BC46" s="148"/>
      <c r="BD46" s="148"/>
      <c r="BE46" s="148"/>
      <c r="BF46" s="148"/>
      <c r="BG46" s="148"/>
      <c r="BH46" s="148"/>
    </row>
    <row r="47" spans="1:60" outlineLevel="2" x14ac:dyDescent="0.2">
      <c r="A47" s="155"/>
      <c r="B47" s="156"/>
      <c r="C47" s="186" t="s">
        <v>446</v>
      </c>
      <c r="D47" s="159"/>
      <c r="E47" s="160">
        <v>96</v>
      </c>
      <c r="F47" s="158"/>
      <c r="G47" s="158"/>
      <c r="H47" s="158"/>
      <c r="I47" s="158"/>
      <c r="J47" s="158"/>
      <c r="K47" s="158"/>
      <c r="L47" s="158"/>
      <c r="M47" s="158"/>
      <c r="N47" s="157"/>
      <c r="O47" s="157"/>
      <c r="P47" s="157"/>
      <c r="Q47" s="157"/>
      <c r="R47" s="158"/>
      <c r="S47" s="158"/>
      <c r="T47" s="158"/>
      <c r="U47" s="158"/>
      <c r="V47" s="158"/>
      <c r="W47" s="158"/>
      <c r="X47" s="158"/>
      <c r="Y47" s="158"/>
      <c r="Z47" s="148"/>
      <c r="AA47" s="148"/>
      <c r="AB47" s="148"/>
      <c r="AC47" s="148"/>
      <c r="AD47" s="148"/>
      <c r="AE47" s="148"/>
      <c r="AF47" s="148"/>
      <c r="AG47" s="148" t="s">
        <v>203</v>
      </c>
      <c r="AH47" s="148">
        <v>5</v>
      </c>
      <c r="AI47" s="148"/>
      <c r="AJ47" s="148"/>
      <c r="AK47" s="148"/>
      <c r="AL47" s="148"/>
      <c r="AM47" s="148"/>
      <c r="AN47" s="148"/>
      <c r="AO47" s="148"/>
      <c r="AP47" s="148"/>
      <c r="AQ47" s="148"/>
      <c r="AR47" s="148"/>
      <c r="AS47" s="148"/>
      <c r="AT47" s="148"/>
      <c r="AU47" s="148"/>
      <c r="AV47" s="148"/>
      <c r="AW47" s="148"/>
      <c r="AX47" s="148"/>
      <c r="AY47" s="148"/>
      <c r="AZ47" s="148"/>
      <c r="BA47" s="148"/>
      <c r="BB47" s="148"/>
      <c r="BC47" s="148"/>
      <c r="BD47" s="148"/>
      <c r="BE47" s="148"/>
      <c r="BF47" s="148"/>
      <c r="BG47" s="148"/>
      <c r="BH47" s="148"/>
    </row>
    <row r="48" spans="1:60" outlineLevel="1" x14ac:dyDescent="0.2">
      <c r="A48" s="169">
        <v>13</v>
      </c>
      <c r="B48" s="170" t="s">
        <v>447</v>
      </c>
      <c r="C48" s="185" t="s">
        <v>448</v>
      </c>
      <c r="D48" s="171" t="s">
        <v>206</v>
      </c>
      <c r="E48" s="172">
        <v>288</v>
      </c>
      <c r="F48" s="173"/>
      <c r="G48" s="174">
        <f>ROUND(E48*F48,2)</f>
        <v>0</v>
      </c>
      <c r="H48" s="173"/>
      <c r="I48" s="174">
        <f>ROUND(E48*H48,2)</f>
        <v>0</v>
      </c>
      <c r="J48" s="173"/>
      <c r="K48" s="174">
        <f>ROUND(E48*J48,2)</f>
        <v>0</v>
      </c>
      <c r="L48" s="174">
        <v>21</v>
      </c>
      <c r="M48" s="174">
        <f>G48*(1+L48/100)</f>
        <v>0</v>
      </c>
      <c r="N48" s="172">
        <v>0</v>
      </c>
      <c r="O48" s="172">
        <f>ROUND(E48*N48,2)</f>
        <v>0</v>
      </c>
      <c r="P48" s="172">
        <v>0</v>
      </c>
      <c r="Q48" s="172">
        <f>ROUND(E48*P48,2)</f>
        <v>0</v>
      </c>
      <c r="R48" s="174" t="s">
        <v>194</v>
      </c>
      <c r="S48" s="174" t="s">
        <v>195</v>
      </c>
      <c r="T48" s="175" t="s">
        <v>196</v>
      </c>
      <c r="U48" s="158">
        <v>0.16300000000000001</v>
      </c>
      <c r="V48" s="158">
        <f>ROUND(E48*U48,2)</f>
        <v>46.94</v>
      </c>
      <c r="W48" s="158"/>
      <c r="X48" s="158" t="s">
        <v>197</v>
      </c>
      <c r="Y48" s="158" t="s">
        <v>198</v>
      </c>
      <c r="Z48" s="148"/>
      <c r="AA48" s="148"/>
      <c r="AB48" s="148"/>
      <c r="AC48" s="148"/>
      <c r="AD48" s="148"/>
      <c r="AE48" s="148"/>
      <c r="AF48" s="148"/>
      <c r="AG48" s="148" t="s">
        <v>199</v>
      </c>
      <c r="AH48" s="148"/>
      <c r="AI48" s="148"/>
      <c r="AJ48" s="148"/>
      <c r="AK48" s="148"/>
      <c r="AL48" s="148"/>
      <c r="AM48" s="148"/>
      <c r="AN48" s="148"/>
      <c r="AO48" s="148"/>
      <c r="AP48" s="148"/>
      <c r="AQ48" s="148"/>
      <c r="AR48" s="148"/>
      <c r="AS48" s="148"/>
      <c r="AT48" s="148"/>
      <c r="AU48" s="148"/>
      <c r="AV48" s="148"/>
      <c r="AW48" s="148"/>
      <c r="AX48" s="148"/>
      <c r="AY48" s="148"/>
      <c r="AZ48" s="148"/>
      <c r="BA48" s="148"/>
      <c r="BB48" s="148"/>
      <c r="BC48" s="148"/>
      <c r="BD48" s="148"/>
      <c r="BE48" s="148"/>
      <c r="BF48" s="148"/>
      <c r="BG48" s="148"/>
      <c r="BH48" s="148"/>
    </row>
    <row r="49" spans="1:60" outlineLevel="2" x14ac:dyDescent="0.2">
      <c r="A49" s="155"/>
      <c r="B49" s="156"/>
      <c r="C49" s="247" t="s">
        <v>445</v>
      </c>
      <c r="D49" s="248"/>
      <c r="E49" s="248"/>
      <c r="F49" s="248"/>
      <c r="G49" s="248"/>
      <c r="H49" s="158"/>
      <c r="I49" s="158"/>
      <c r="J49" s="158"/>
      <c r="K49" s="158"/>
      <c r="L49" s="158"/>
      <c r="M49" s="158"/>
      <c r="N49" s="157"/>
      <c r="O49" s="157"/>
      <c r="P49" s="157"/>
      <c r="Q49" s="157"/>
      <c r="R49" s="158"/>
      <c r="S49" s="158"/>
      <c r="T49" s="158"/>
      <c r="U49" s="158"/>
      <c r="V49" s="158"/>
      <c r="W49" s="158"/>
      <c r="X49" s="158"/>
      <c r="Y49" s="158"/>
      <c r="Z49" s="148"/>
      <c r="AA49" s="148"/>
      <c r="AB49" s="148"/>
      <c r="AC49" s="148"/>
      <c r="AD49" s="148"/>
      <c r="AE49" s="148"/>
      <c r="AF49" s="148"/>
      <c r="AG49" s="148" t="s">
        <v>201</v>
      </c>
      <c r="AH49" s="148"/>
      <c r="AI49" s="148"/>
      <c r="AJ49" s="148"/>
      <c r="AK49" s="148"/>
      <c r="AL49" s="148"/>
      <c r="AM49" s="148"/>
      <c r="AN49" s="148"/>
      <c r="AO49" s="148"/>
      <c r="AP49" s="148"/>
      <c r="AQ49" s="148"/>
      <c r="AR49" s="148"/>
      <c r="AS49" s="148"/>
      <c r="AT49" s="148"/>
      <c r="AU49" s="148"/>
      <c r="AV49" s="148"/>
      <c r="AW49" s="148"/>
      <c r="AX49" s="148"/>
      <c r="AY49" s="148"/>
      <c r="AZ49" s="148"/>
      <c r="BA49" s="148"/>
      <c r="BB49" s="148"/>
      <c r="BC49" s="148"/>
      <c r="BD49" s="148"/>
      <c r="BE49" s="148"/>
      <c r="BF49" s="148"/>
      <c r="BG49" s="148"/>
      <c r="BH49" s="148"/>
    </row>
    <row r="50" spans="1:60" outlineLevel="2" x14ac:dyDescent="0.2">
      <c r="A50" s="155"/>
      <c r="B50" s="156"/>
      <c r="C50" s="186" t="s">
        <v>449</v>
      </c>
      <c r="D50" s="159"/>
      <c r="E50" s="160">
        <v>288</v>
      </c>
      <c r="F50" s="158"/>
      <c r="G50" s="158"/>
      <c r="H50" s="158"/>
      <c r="I50" s="158"/>
      <c r="J50" s="158"/>
      <c r="K50" s="158"/>
      <c r="L50" s="158"/>
      <c r="M50" s="158"/>
      <c r="N50" s="157"/>
      <c r="O50" s="157"/>
      <c r="P50" s="157"/>
      <c r="Q50" s="157"/>
      <c r="R50" s="158"/>
      <c r="S50" s="158"/>
      <c r="T50" s="158"/>
      <c r="U50" s="158"/>
      <c r="V50" s="158"/>
      <c r="W50" s="158"/>
      <c r="X50" s="158"/>
      <c r="Y50" s="158"/>
      <c r="Z50" s="148"/>
      <c r="AA50" s="148"/>
      <c r="AB50" s="148"/>
      <c r="AC50" s="148"/>
      <c r="AD50" s="148"/>
      <c r="AE50" s="148"/>
      <c r="AF50" s="148"/>
      <c r="AG50" s="148" t="s">
        <v>203</v>
      </c>
      <c r="AH50" s="148">
        <v>5</v>
      </c>
      <c r="AI50" s="148"/>
      <c r="AJ50" s="148"/>
      <c r="AK50" s="148"/>
      <c r="AL50" s="148"/>
      <c r="AM50" s="148"/>
      <c r="AN50" s="148"/>
      <c r="AO50" s="148"/>
      <c r="AP50" s="148"/>
      <c r="AQ50" s="148"/>
      <c r="AR50" s="148"/>
      <c r="AS50" s="148"/>
      <c r="AT50" s="148"/>
      <c r="AU50" s="148"/>
      <c r="AV50" s="148"/>
      <c r="AW50" s="148"/>
      <c r="AX50" s="148"/>
      <c r="AY50" s="148"/>
      <c r="AZ50" s="148"/>
      <c r="BA50" s="148"/>
      <c r="BB50" s="148"/>
      <c r="BC50" s="148"/>
      <c r="BD50" s="148"/>
      <c r="BE50" s="148"/>
      <c r="BF50" s="148"/>
      <c r="BG50" s="148"/>
      <c r="BH50" s="148"/>
    </row>
    <row r="51" spans="1:60" outlineLevel="1" x14ac:dyDescent="0.2">
      <c r="A51" s="169">
        <v>14</v>
      </c>
      <c r="B51" s="170" t="s">
        <v>213</v>
      </c>
      <c r="C51" s="185" t="s">
        <v>214</v>
      </c>
      <c r="D51" s="171" t="s">
        <v>193</v>
      </c>
      <c r="E51" s="172">
        <v>1724.8271999999999</v>
      </c>
      <c r="F51" s="173"/>
      <c r="G51" s="174">
        <f>ROUND(E51*F51,2)</f>
        <v>0</v>
      </c>
      <c r="H51" s="173"/>
      <c r="I51" s="174">
        <f>ROUND(E51*H51,2)</f>
        <v>0</v>
      </c>
      <c r="J51" s="173"/>
      <c r="K51" s="174">
        <f>ROUND(E51*J51,2)</f>
        <v>0</v>
      </c>
      <c r="L51" s="174">
        <v>21</v>
      </c>
      <c r="M51" s="174">
        <f>G51*(1+L51/100)</f>
        <v>0</v>
      </c>
      <c r="N51" s="172">
        <v>0</v>
      </c>
      <c r="O51" s="172">
        <f>ROUND(E51*N51,2)</f>
        <v>0</v>
      </c>
      <c r="P51" s="172">
        <v>0</v>
      </c>
      <c r="Q51" s="172">
        <f>ROUND(E51*P51,2)</f>
        <v>0</v>
      </c>
      <c r="R51" s="174" t="s">
        <v>194</v>
      </c>
      <c r="S51" s="174" t="s">
        <v>195</v>
      </c>
      <c r="T51" s="175" t="s">
        <v>196</v>
      </c>
      <c r="U51" s="158">
        <v>0.09</v>
      </c>
      <c r="V51" s="158">
        <f>ROUND(E51*U51,2)</f>
        <v>155.22999999999999</v>
      </c>
      <c r="W51" s="158"/>
      <c r="X51" s="158" t="s">
        <v>197</v>
      </c>
      <c r="Y51" s="158" t="s">
        <v>198</v>
      </c>
      <c r="Z51" s="148"/>
      <c r="AA51" s="148"/>
      <c r="AB51" s="148"/>
      <c r="AC51" s="148"/>
      <c r="AD51" s="148"/>
      <c r="AE51" s="148"/>
      <c r="AF51" s="148"/>
      <c r="AG51" s="148" t="s">
        <v>199</v>
      </c>
      <c r="AH51" s="148"/>
      <c r="AI51" s="148"/>
      <c r="AJ51" s="148"/>
      <c r="AK51" s="148"/>
      <c r="AL51" s="148"/>
      <c r="AM51" s="148"/>
      <c r="AN51" s="148"/>
      <c r="AO51" s="148"/>
      <c r="AP51" s="148"/>
      <c r="AQ51" s="148"/>
      <c r="AR51" s="148"/>
      <c r="AS51" s="148"/>
      <c r="AT51" s="148"/>
      <c r="AU51" s="148"/>
      <c r="AV51" s="148"/>
      <c r="AW51" s="148"/>
      <c r="AX51" s="148"/>
      <c r="AY51" s="148"/>
      <c r="AZ51" s="148"/>
      <c r="BA51" s="148"/>
      <c r="BB51" s="148"/>
      <c r="BC51" s="148"/>
      <c r="BD51" s="148"/>
      <c r="BE51" s="148"/>
      <c r="BF51" s="148"/>
      <c r="BG51" s="148"/>
      <c r="BH51" s="148"/>
    </row>
    <row r="52" spans="1:60" outlineLevel="2" x14ac:dyDescent="0.2">
      <c r="A52" s="155"/>
      <c r="B52" s="156"/>
      <c r="C52" s="247" t="s">
        <v>215</v>
      </c>
      <c r="D52" s="248"/>
      <c r="E52" s="248"/>
      <c r="F52" s="248"/>
      <c r="G52" s="248"/>
      <c r="H52" s="158"/>
      <c r="I52" s="158"/>
      <c r="J52" s="158"/>
      <c r="K52" s="158"/>
      <c r="L52" s="158"/>
      <c r="M52" s="158"/>
      <c r="N52" s="157"/>
      <c r="O52" s="157"/>
      <c r="P52" s="157"/>
      <c r="Q52" s="157"/>
      <c r="R52" s="158"/>
      <c r="S52" s="158"/>
      <c r="T52" s="158"/>
      <c r="U52" s="158"/>
      <c r="V52" s="158"/>
      <c r="W52" s="158"/>
      <c r="X52" s="158"/>
      <c r="Y52" s="158"/>
      <c r="Z52" s="148"/>
      <c r="AA52" s="148"/>
      <c r="AB52" s="148"/>
      <c r="AC52" s="148"/>
      <c r="AD52" s="148"/>
      <c r="AE52" s="148"/>
      <c r="AF52" s="148"/>
      <c r="AG52" s="148" t="s">
        <v>201</v>
      </c>
      <c r="AH52" s="148"/>
      <c r="AI52" s="148"/>
      <c r="AJ52" s="148"/>
      <c r="AK52" s="148"/>
      <c r="AL52" s="148"/>
      <c r="AM52" s="148"/>
      <c r="AN52" s="148"/>
      <c r="AO52" s="148"/>
      <c r="AP52" s="148"/>
      <c r="AQ52" s="148"/>
      <c r="AR52" s="148"/>
      <c r="AS52" s="148"/>
      <c r="AT52" s="148"/>
      <c r="AU52" s="148"/>
      <c r="AV52" s="148"/>
      <c r="AW52" s="148"/>
      <c r="AX52" s="148"/>
      <c r="AY52" s="148"/>
      <c r="AZ52" s="148"/>
      <c r="BA52" s="148"/>
      <c r="BB52" s="148"/>
      <c r="BC52" s="148"/>
      <c r="BD52" s="148"/>
      <c r="BE52" s="148"/>
      <c r="BF52" s="148"/>
      <c r="BG52" s="148"/>
      <c r="BH52" s="148"/>
    </row>
    <row r="53" spans="1:60" outlineLevel="2" x14ac:dyDescent="0.2">
      <c r="A53" s="155"/>
      <c r="B53" s="156"/>
      <c r="C53" s="186" t="s">
        <v>450</v>
      </c>
      <c r="D53" s="159"/>
      <c r="E53" s="160">
        <v>1724.8271999999999</v>
      </c>
      <c r="F53" s="158"/>
      <c r="G53" s="158"/>
      <c r="H53" s="158"/>
      <c r="I53" s="158"/>
      <c r="J53" s="158"/>
      <c r="K53" s="158"/>
      <c r="L53" s="158"/>
      <c r="M53" s="158"/>
      <c r="N53" s="157"/>
      <c r="O53" s="157"/>
      <c r="P53" s="157"/>
      <c r="Q53" s="157"/>
      <c r="R53" s="158"/>
      <c r="S53" s="158"/>
      <c r="T53" s="158"/>
      <c r="U53" s="158"/>
      <c r="V53" s="158"/>
      <c r="W53" s="158"/>
      <c r="X53" s="158"/>
      <c r="Y53" s="158"/>
      <c r="Z53" s="148"/>
      <c r="AA53" s="148"/>
      <c r="AB53" s="148"/>
      <c r="AC53" s="148"/>
      <c r="AD53" s="148"/>
      <c r="AE53" s="148"/>
      <c r="AF53" s="148"/>
      <c r="AG53" s="148" t="s">
        <v>203</v>
      </c>
      <c r="AH53" s="148">
        <v>0</v>
      </c>
      <c r="AI53" s="148"/>
      <c r="AJ53" s="148"/>
      <c r="AK53" s="148"/>
      <c r="AL53" s="148"/>
      <c r="AM53" s="148"/>
      <c r="AN53" s="148"/>
      <c r="AO53" s="148"/>
      <c r="AP53" s="148"/>
      <c r="AQ53" s="148"/>
      <c r="AR53" s="148"/>
      <c r="AS53" s="148"/>
      <c r="AT53" s="148"/>
      <c r="AU53" s="148"/>
      <c r="AV53" s="148"/>
      <c r="AW53" s="148"/>
      <c r="AX53" s="148"/>
      <c r="AY53" s="148"/>
      <c r="AZ53" s="148"/>
      <c r="BA53" s="148"/>
      <c r="BB53" s="148"/>
      <c r="BC53" s="148"/>
      <c r="BD53" s="148"/>
      <c r="BE53" s="148"/>
      <c r="BF53" s="148"/>
      <c r="BG53" s="148"/>
      <c r="BH53" s="148"/>
    </row>
    <row r="54" spans="1:60" ht="22.5" outlineLevel="1" x14ac:dyDescent="0.2">
      <c r="A54" s="169">
        <v>15</v>
      </c>
      <c r="B54" s="170" t="s">
        <v>216</v>
      </c>
      <c r="C54" s="185" t="s">
        <v>217</v>
      </c>
      <c r="D54" s="171" t="s">
        <v>193</v>
      </c>
      <c r="E54" s="172">
        <v>252.72</v>
      </c>
      <c r="F54" s="173"/>
      <c r="G54" s="174">
        <f>ROUND(E54*F54,2)</f>
        <v>0</v>
      </c>
      <c r="H54" s="173"/>
      <c r="I54" s="174">
        <f>ROUND(E54*H54,2)</f>
        <v>0</v>
      </c>
      <c r="J54" s="173"/>
      <c r="K54" s="174">
        <f>ROUND(E54*J54,2)</f>
        <v>0</v>
      </c>
      <c r="L54" s="174">
        <v>21</v>
      </c>
      <c r="M54" s="174">
        <f>G54*(1+L54/100)</f>
        <v>0</v>
      </c>
      <c r="N54" s="172">
        <v>0</v>
      </c>
      <c r="O54" s="172">
        <f>ROUND(E54*N54,2)</f>
        <v>0</v>
      </c>
      <c r="P54" s="172">
        <v>0</v>
      </c>
      <c r="Q54" s="172">
        <f>ROUND(E54*P54,2)</f>
        <v>0</v>
      </c>
      <c r="R54" s="174" t="s">
        <v>194</v>
      </c>
      <c r="S54" s="174" t="s">
        <v>195</v>
      </c>
      <c r="T54" s="175" t="s">
        <v>196</v>
      </c>
      <c r="U54" s="158">
        <v>0.01</v>
      </c>
      <c r="V54" s="158">
        <f>ROUND(E54*U54,2)</f>
        <v>2.5299999999999998</v>
      </c>
      <c r="W54" s="158"/>
      <c r="X54" s="158" t="s">
        <v>197</v>
      </c>
      <c r="Y54" s="158" t="s">
        <v>198</v>
      </c>
      <c r="Z54" s="148"/>
      <c r="AA54" s="148"/>
      <c r="AB54" s="148"/>
      <c r="AC54" s="148"/>
      <c r="AD54" s="148"/>
      <c r="AE54" s="148"/>
      <c r="AF54" s="148"/>
      <c r="AG54" s="148" t="s">
        <v>199</v>
      </c>
      <c r="AH54" s="148"/>
      <c r="AI54" s="148"/>
      <c r="AJ54" s="148"/>
      <c r="AK54" s="148"/>
      <c r="AL54" s="148"/>
      <c r="AM54" s="148"/>
      <c r="AN54" s="148"/>
      <c r="AO54" s="148"/>
      <c r="AP54" s="148"/>
      <c r="AQ54" s="148"/>
      <c r="AR54" s="148"/>
      <c r="AS54" s="148"/>
      <c r="AT54" s="148"/>
      <c r="AU54" s="148"/>
      <c r="AV54" s="148"/>
      <c r="AW54" s="148"/>
      <c r="AX54" s="148"/>
      <c r="AY54" s="148"/>
      <c r="AZ54" s="148"/>
      <c r="BA54" s="148"/>
      <c r="BB54" s="148"/>
      <c r="BC54" s="148"/>
      <c r="BD54" s="148"/>
      <c r="BE54" s="148"/>
      <c r="BF54" s="148"/>
      <c r="BG54" s="148"/>
      <c r="BH54" s="148"/>
    </row>
    <row r="55" spans="1:60" outlineLevel="2" x14ac:dyDescent="0.2">
      <c r="A55" s="155"/>
      <c r="B55" s="156"/>
      <c r="C55" s="247" t="s">
        <v>215</v>
      </c>
      <c r="D55" s="248"/>
      <c r="E55" s="248"/>
      <c r="F55" s="248"/>
      <c r="G55" s="248"/>
      <c r="H55" s="158"/>
      <c r="I55" s="158"/>
      <c r="J55" s="158"/>
      <c r="K55" s="158"/>
      <c r="L55" s="158"/>
      <c r="M55" s="158"/>
      <c r="N55" s="157"/>
      <c r="O55" s="157"/>
      <c r="P55" s="157"/>
      <c r="Q55" s="157"/>
      <c r="R55" s="158"/>
      <c r="S55" s="158"/>
      <c r="T55" s="158"/>
      <c r="U55" s="158"/>
      <c r="V55" s="158"/>
      <c r="W55" s="158"/>
      <c r="X55" s="158"/>
      <c r="Y55" s="158"/>
      <c r="Z55" s="148"/>
      <c r="AA55" s="148"/>
      <c r="AB55" s="148"/>
      <c r="AC55" s="148"/>
      <c r="AD55" s="148"/>
      <c r="AE55" s="148"/>
      <c r="AF55" s="148"/>
      <c r="AG55" s="148" t="s">
        <v>201</v>
      </c>
      <c r="AH55" s="148"/>
      <c r="AI55" s="148"/>
      <c r="AJ55" s="148"/>
      <c r="AK55" s="148"/>
      <c r="AL55" s="148"/>
      <c r="AM55" s="148"/>
      <c r="AN55" s="148"/>
      <c r="AO55" s="148"/>
      <c r="AP55" s="148"/>
      <c r="AQ55" s="148"/>
      <c r="AR55" s="148"/>
      <c r="AS55" s="148"/>
      <c r="AT55" s="148"/>
      <c r="AU55" s="148"/>
      <c r="AV55" s="148"/>
      <c r="AW55" s="148"/>
      <c r="AX55" s="148"/>
      <c r="AY55" s="148"/>
      <c r="AZ55" s="148"/>
      <c r="BA55" s="148"/>
      <c r="BB55" s="148"/>
      <c r="BC55" s="148"/>
      <c r="BD55" s="148"/>
      <c r="BE55" s="148"/>
      <c r="BF55" s="148"/>
      <c r="BG55" s="148"/>
      <c r="BH55" s="148"/>
    </row>
    <row r="56" spans="1:60" outlineLevel="2" x14ac:dyDescent="0.2">
      <c r="A56" s="155"/>
      <c r="B56" s="156"/>
      <c r="C56" s="186" t="s">
        <v>451</v>
      </c>
      <c r="D56" s="159"/>
      <c r="E56" s="160">
        <v>252.72</v>
      </c>
      <c r="F56" s="158"/>
      <c r="G56" s="158"/>
      <c r="H56" s="158"/>
      <c r="I56" s="158"/>
      <c r="J56" s="158"/>
      <c r="K56" s="158"/>
      <c r="L56" s="158"/>
      <c r="M56" s="158"/>
      <c r="N56" s="157"/>
      <c r="O56" s="157"/>
      <c r="P56" s="157"/>
      <c r="Q56" s="157"/>
      <c r="R56" s="158"/>
      <c r="S56" s="158"/>
      <c r="T56" s="158"/>
      <c r="U56" s="158"/>
      <c r="V56" s="158"/>
      <c r="W56" s="158"/>
      <c r="X56" s="158"/>
      <c r="Y56" s="158"/>
      <c r="Z56" s="148"/>
      <c r="AA56" s="148"/>
      <c r="AB56" s="148"/>
      <c r="AC56" s="148"/>
      <c r="AD56" s="148"/>
      <c r="AE56" s="148"/>
      <c r="AF56" s="148"/>
      <c r="AG56" s="148" t="s">
        <v>203</v>
      </c>
      <c r="AH56" s="148">
        <v>0</v>
      </c>
      <c r="AI56" s="148"/>
      <c r="AJ56" s="148"/>
      <c r="AK56" s="148"/>
      <c r="AL56" s="148"/>
      <c r="AM56" s="148"/>
      <c r="AN56" s="148"/>
      <c r="AO56" s="148"/>
      <c r="AP56" s="148"/>
      <c r="AQ56" s="148"/>
      <c r="AR56" s="148"/>
      <c r="AS56" s="148"/>
      <c r="AT56" s="148"/>
      <c r="AU56" s="148"/>
      <c r="AV56" s="148"/>
      <c r="AW56" s="148"/>
      <c r="AX56" s="148"/>
      <c r="AY56" s="148"/>
      <c r="AZ56" s="148"/>
      <c r="BA56" s="148"/>
      <c r="BB56" s="148"/>
      <c r="BC56" s="148"/>
      <c r="BD56" s="148"/>
      <c r="BE56" s="148"/>
      <c r="BF56" s="148"/>
      <c r="BG56" s="148"/>
      <c r="BH56" s="148"/>
    </row>
    <row r="57" spans="1:60" ht="22.5" outlineLevel="1" x14ac:dyDescent="0.2">
      <c r="A57" s="169">
        <v>16</v>
      </c>
      <c r="B57" s="170" t="s">
        <v>219</v>
      </c>
      <c r="C57" s="185" t="s">
        <v>220</v>
      </c>
      <c r="D57" s="171" t="s">
        <v>193</v>
      </c>
      <c r="E57" s="172">
        <v>925.59360000000004</v>
      </c>
      <c r="F57" s="173"/>
      <c r="G57" s="174">
        <f>ROUND(E57*F57,2)</f>
        <v>0</v>
      </c>
      <c r="H57" s="173"/>
      <c r="I57" s="174">
        <f>ROUND(E57*H57,2)</f>
        <v>0</v>
      </c>
      <c r="J57" s="173"/>
      <c r="K57" s="174">
        <f>ROUND(E57*J57,2)</f>
        <v>0</v>
      </c>
      <c r="L57" s="174">
        <v>21</v>
      </c>
      <c r="M57" s="174">
        <f>G57*(1+L57/100)</f>
        <v>0</v>
      </c>
      <c r="N57" s="172">
        <v>0</v>
      </c>
      <c r="O57" s="172">
        <f>ROUND(E57*N57,2)</f>
        <v>0</v>
      </c>
      <c r="P57" s="172">
        <v>0</v>
      </c>
      <c r="Q57" s="172">
        <f>ROUND(E57*P57,2)</f>
        <v>0</v>
      </c>
      <c r="R57" s="174" t="s">
        <v>194</v>
      </c>
      <c r="S57" s="174" t="s">
        <v>195</v>
      </c>
      <c r="T57" s="175" t="s">
        <v>196</v>
      </c>
      <c r="U57" s="158">
        <v>0.89</v>
      </c>
      <c r="V57" s="158">
        <f>ROUND(E57*U57,2)</f>
        <v>823.78</v>
      </c>
      <c r="W57" s="158"/>
      <c r="X57" s="158" t="s">
        <v>197</v>
      </c>
      <c r="Y57" s="158" t="s">
        <v>198</v>
      </c>
      <c r="Z57" s="148"/>
      <c r="AA57" s="148"/>
      <c r="AB57" s="148"/>
      <c r="AC57" s="148"/>
      <c r="AD57" s="148"/>
      <c r="AE57" s="148"/>
      <c r="AF57" s="148"/>
      <c r="AG57" s="148" t="s">
        <v>199</v>
      </c>
      <c r="AH57" s="148"/>
      <c r="AI57" s="148"/>
      <c r="AJ57" s="148"/>
      <c r="AK57" s="148"/>
      <c r="AL57" s="148"/>
      <c r="AM57" s="148"/>
      <c r="AN57" s="148"/>
      <c r="AO57" s="148"/>
      <c r="AP57" s="148"/>
      <c r="AQ57" s="148"/>
      <c r="AR57" s="148"/>
      <c r="AS57" s="148"/>
      <c r="AT57" s="148"/>
      <c r="AU57" s="148"/>
      <c r="AV57" s="148"/>
      <c r="AW57" s="148"/>
      <c r="AX57" s="148"/>
      <c r="AY57" s="148"/>
      <c r="AZ57" s="148"/>
      <c r="BA57" s="148"/>
      <c r="BB57" s="148"/>
      <c r="BC57" s="148"/>
      <c r="BD57" s="148"/>
      <c r="BE57" s="148"/>
      <c r="BF57" s="148"/>
      <c r="BG57" s="148"/>
      <c r="BH57" s="148"/>
    </row>
    <row r="58" spans="1:60" outlineLevel="2" x14ac:dyDescent="0.2">
      <c r="A58" s="155"/>
      <c r="B58" s="156"/>
      <c r="C58" s="186" t="s">
        <v>424</v>
      </c>
      <c r="D58" s="159"/>
      <c r="E58" s="160">
        <v>925.59360000000004</v>
      </c>
      <c r="F58" s="158"/>
      <c r="G58" s="158"/>
      <c r="H58" s="158"/>
      <c r="I58" s="158"/>
      <c r="J58" s="158"/>
      <c r="K58" s="158"/>
      <c r="L58" s="158"/>
      <c r="M58" s="158"/>
      <c r="N58" s="157"/>
      <c r="O58" s="157"/>
      <c r="P58" s="157"/>
      <c r="Q58" s="157"/>
      <c r="R58" s="158"/>
      <c r="S58" s="158"/>
      <c r="T58" s="158"/>
      <c r="U58" s="158"/>
      <c r="V58" s="158"/>
      <c r="W58" s="158"/>
      <c r="X58" s="158"/>
      <c r="Y58" s="158"/>
      <c r="Z58" s="148"/>
      <c r="AA58" s="148"/>
      <c r="AB58" s="148"/>
      <c r="AC58" s="148"/>
      <c r="AD58" s="148"/>
      <c r="AE58" s="148"/>
      <c r="AF58" s="148"/>
      <c r="AG58" s="148" t="s">
        <v>203</v>
      </c>
      <c r="AH58" s="148">
        <v>0</v>
      </c>
      <c r="AI58" s="148"/>
      <c r="AJ58" s="148"/>
      <c r="AK58" s="148"/>
      <c r="AL58" s="148"/>
      <c r="AM58" s="148"/>
      <c r="AN58" s="148"/>
      <c r="AO58" s="148"/>
      <c r="AP58" s="148"/>
      <c r="AQ58" s="148"/>
      <c r="AR58" s="148"/>
      <c r="AS58" s="148"/>
      <c r="AT58" s="148"/>
      <c r="AU58" s="148"/>
      <c r="AV58" s="148"/>
      <c r="AW58" s="148"/>
      <c r="AX58" s="148"/>
      <c r="AY58" s="148"/>
      <c r="AZ58" s="148"/>
      <c r="BA58" s="148"/>
      <c r="BB58" s="148"/>
      <c r="BC58" s="148"/>
      <c r="BD58" s="148"/>
      <c r="BE58" s="148"/>
      <c r="BF58" s="148"/>
      <c r="BG58" s="148"/>
      <c r="BH58" s="148"/>
    </row>
    <row r="59" spans="1:60" outlineLevel="1" x14ac:dyDescent="0.2">
      <c r="A59" s="169">
        <v>17</v>
      </c>
      <c r="B59" s="170" t="s">
        <v>222</v>
      </c>
      <c r="C59" s="185" t="s">
        <v>223</v>
      </c>
      <c r="D59" s="171" t="s">
        <v>193</v>
      </c>
      <c r="E59" s="172">
        <v>84.24</v>
      </c>
      <c r="F59" s="173"/>
      <c r="G59" s="174">
        <f>ROUND(E59*F59,2)</f>
        <v>0</v>
      </c>
      <c r="H59" s="173"/>
      <c r="I59" s="174">
        <f>ROUND(E59*H59,2)</f>
        <v>0</v>
      </c>
      <c r="J59" s="173"/>
      <c r="K59" s="174">
        <f>ROUND(E59*J59,2)</f>
        <v>0</v>
      </c>
      <c r="L59" s="174">
        <v>21</v>
      </c>
      <c r="M59" s="174">
        <f>G59*(1+L59/100)</f>
        <v>0</v>
      </c>
      <c r="N59" s="172">
        <v>0</v>
      </c>
      <c r="O59" s="172">
        <f>ROUND(E59*N59,2)</f>
        <v>0</v>
      </c>
      <c r="P59" s="172">
        <v>0</v>
      </c>
      <c r="Q59" s="172">
        <f>ROUND(E59*P59,2)</f>
        <v>0</v>
      </c>
      <c r="R59" s="174" t="s">
        <v>224</v>
      </c>
      <c r="S59" s="174" t="s">
        <v>195</v>
      </c>
      <c r="T59" s="175" t="s">
        <v>207</v>
      </c>
      <c r="U59" s="158">
        <v>1.6950000000000001</v>
      </c>
      <c r="V59" s="158">
        <f>ROUND(E59*U59,2)</f>
        <v>142.79</v>
      </c>
      <c r="W59" s="158"/>
      <c r="X59" s="158" t="s">
        <v>197</v>
      </c>
      <c r="Y59" s="158" t="s">
        <v>198</v>
      </c>
      <c r="Z59" s="148"/>
      <c r="AA59" s="148"/>
      <c r="AB59" s="148"/>
      <c r="AC59" s="148"/>
      <c r="AD59" s="148"/>
      <c r="AE59" s="148"/>
      <c r="AF59" s="148"/>
      <c r="AG59" s="148" t="s">
        <v>208</v>
      </c>
      <c r="AH59" s="148"/>
      <c r="AI59" s="148"/>
      <c r="AJ59" s="148"/>
      <c r="AK59" s="148"/>
      <c r="AL59" s="148"/>
      <c r="AM59" s="148"/>
      <c r="AN59" s="148"/>
      <c r="AO59" s="148"/>
      <c r="AP59" s="148"/>
      <c r="AQ59" s="148"/>
      <c r="AR59" s="148"/>
      <c r="AS59" s="148"/>
      <c r="AT59" s="148"/>
      <c r="AU59" s="148"/>
      <c r="AV59" s="148"/>
      <c r="AW59" s="148"/>
      <c r="AX59" s="148"/>
      <c r="AY59" s="148"/>
      <c r="AZ59" s="148"/>
      <c r="BA59" s="148"/>
      <c r="BB59" s="148"/>
      <c r="BC59" s="148"/>
      <c r="BD59" s="148"/>
      <c r="BE59" s="148"/>
      <c r="BF59" s="148"/>
      <c r="BG59" s="148"/>
      <c r="BH59" s="148"/>
    </row>
    <row r="60" spans="1:60" outlineLevel="2" x14ac:dyDescent="0.2">
      <c r="A60" s="155"/>
      <c r="B60" s="156"/>
      <c r="C60" s="247" t="s">
        <v>225</v>
      </c>
      <c r="D60" s="248"/>
      <c r="E60" s="248"/>
      <c r="F60" s="248"/>
      <c r="G60" s="248"/>
      <c r="H60" s="158"/>
      <c r="I60" s="158"/>
      <c r="J60" s="158"/>
      <c r="K60" s="158"/>
      <c r="L60" s="158"/>
      <c r="M60" s="158"/>
      <c r="N60" s="157"/>
      <c r="O60" s="157"/>
      <c r="P60" s="157"/>
      <c r="Q60" s="157"/>
      <c r="R60" s="158"/>
      <c r="S60" s="158"/>
      <c r="T60" s="158"/>
      <c r="U60" s="158"/>
      <c r="V60" s="158"/>
      <c r="W60" s="158"/>
      <c r="X60" s="158"/>
      <c r="Y60" s="158"/>
      <c r="Z60" s="148"/>
      <c r="AA60" s="148"/>
      <c r="AB60" s="148"/>
      <c r="AC60" s="148"/>
      <c r="AD60" s="148"/>
      <c r="AE60" s="148"/>
      <c r="AF60" s="148"/>
      <c r="AG60" s="148" t="s">
        <v>201</v>
      </c>
      <c r="AH60" s="148"/>
      <c r="AI60" s="148"/>
      <c r="AJ60" s="148"/>
      <c r="AK60" s="148"/>
      <c r="AL60" s="148"/>
      <c r="AM60" s="148"/>
      <c r="AN60" s="148"/>
      <c r="AO60" s="148"/>
      <c r="AP60" s="148"/>
      <c r="AQ60" s="148"/>
      <c r="AR60" s="148"/>
      <c r="AS60" s="148"/>
      <c r="AT60" s="148"/>
      <c r="AU60" s="148"/>
      <c r="AV60" s="148"/>
      <c r="AW60" s="148"/>
      <c r="AX60" s="148"/>
      <c r="AY60" s="148"/>
      <c r="AZ60" s="148"/>
      <c r="BA60" s="148"/>
      <c r="BB60" s="148"/>
      <c r="BC60" s="148"/>
      <c r="BD60" s="148"/>
      <c r="BE60" s="148"/>
      <c r="BF60" s="148"/>
      <c r="BG60" s="148"/>
      <c r="BH60" s="148"/>
    </row>
    <row r="61" spans="1:60" outlineLevel="1" x14ac:dyDescent="0.2">
      <c r="A61" s="177">
        <v>18</v>
      </c>
      <c r="B61" s="178" t="s">
        <v>452</v>
      </c>
      <c r="C61" s="187" t="s">
        <v>453</v>
      </c>
      <c r="D61" s="179" t="s">
        <v>288</v>
      </c>
      <c r="E61" s="180">
        <v>6</v>
      </c>
      <c r="F61" s="181"/>
      <c r="G61" s="182">
        <f>ROUND(E61*F61,2)</f>
        <v>0</v>
      </c>
      <c r="H61" s="181"/>
      <c r="I61" s="182">
        <f>ROUND(E61*H61,2)</f>
        <v>0</v>
      </c>
      <c r="J61" s="181"/>
      <c r="K61" s="182">
        <f>ROUND(E61*J61,2)</f>
        <v>0</v>
      </c>
      <c r="L61" s="182">
        <v>21</v>
      </c>
      <c r="M61" s="182">
        <f>G61*(1+L61/100)</f>
        <v>0</v>
      </c>
      <c r="N61" s="180">
        <v>0</v>
      </c>
      <c r="O61" s="180">
        <f>ROUND(E61*N61,2)</f>
        <v>0</v>
      </c>
      <c r="P61" s="180">
        <v>0</v>
      </c>
      <c r="Q61" s="180">
        <f>ROUND(E61*P61,2)</f>
        <v>0</v>
      </c>
      <c r="R61" s="182"/>
      <c r="S61" s="182" t="s">
        <v>195</v>
      </c>
      <c r="T61" s="183" t="s">
        <v>196</v>
      </c>
      <c r="U61" s="158">
        <v>0.2</v>
      </c>
      <c r="V61" s="158">
        <f>ROUND(E61*U61,2)</f>
        <v>1.2</v>
      </c>
      <c r="W61" s="158"/>
      <c r="X61" s="158" t="s">
        <v>197</v>
      </c>
      <c r="Y61" s="158" t="s">
        <v>198</v>
      </c>
      <c r="Z61" s="148"/>
      <c r="AA61" s="148"/>
      <c r="AB61" s="148"/>
      <c r="AC61" s="148"/>
      <c r="AD61" s="148"/>
      <c r="AE61" s="148"/>
      <c r="AF61" s="148"/>
      <c r="AG61" s="148" t="s">
        <v>199</v>
      </c>
      <c r="AH61" s="148"/>
      <c r="AI61" s="148"/>
      <c r="AJ61" s="148"/>
      <c r="AK61" s="148"/>
      <c r="AL61" s="148"/>
      <c r="AM61" s="148"/>
      <c r="AN61" s="148"/>
      <c r="AO61" s="148"/>
      <c r="AP61" s="148"/>
      <c r="AQ61" s="148"/>
      <c r="AR61" s="148"/>
      <c r="AS61" s="148"/>
      <c r="AT61" s="148"/>
      <c r="AU61" s="148"/>
      <c r="AV61" s="148"/>
      <c r="AW61" s="148"/>
      <c r="AX61" s="148"/>
      <c r="AY61" s="148"/>
      <c r="AZ61" s="148"/>
      <c r="BA61" s="148"/>
      <c r="BB61" s="148"/>
      <c r="BC61" s="148"/>
      <c r="BD61" s="148"/>
      <c r="BE61" s="148"/>
      <c r="BF61" s="148"/>
      <c r="BG61" s="148"/>
      <c r="BH61" s="148"/>
    </row>
    <row r="62" spans="1:60" outlineLevel="1" x14ac:dyDescent="0.2">
      <c r="A62" s="177">
        <v>19</v>
      </c>
      <c r="B62" s="178" t="s">
        <v>454</v>
      </c>
      <c r="C62" s="187" t="s">
        <v>455</v>
      </c>
      <c r="D62" s="179" t="s">
        <v>288</v>
      </c>
      <c r="E62" s="180">
        <v>23</v>
      </c>
      <c r="F62" s="181"/>
      <c r="G62" s="182">
        <f>ROUND(E62*F62,2)</f>
        <v>0</v>
      </c>
      <c r="H62" s="181"/>
      <c r="I62" s="182">
        <f>ROUND(E62*H62,2)</f>
        <v>0</v>
      </c>
      <c r="J62" s="181"/>
      <c r="K62" s="182">
        <f>ROUND(E62*J62,2)</f>
        <v>0</v>
      </c>
      <c r="L62" s="182">
        <v>21</v>
      </c>
      <c r="M62" s="182">
        <f>G62*(1+L62/100)</f>
        <v>0</v>
      </c>
      <c r="N62" s="180">
        <v>0</v>
      </c>
      <c r="O62" s="180">
        <f>ROUND(E62*N62,2)</f>
        <v>0</v>
      </c>
      <c r="P62" s="180">
        <v>0</v>
      </c>
      <c r="Q62" s="180">
        <f>ROUND(E62*P62,2)</f>
        <v>0</v>
      </c>
      <c r="R62" s="182"/>
      <c r="S62" s="182" t="s">
        <v>195</v>
      </c>
      <c r="T62" s="183" t="s">
        <v>196</v>
      </c>
      <c r="U62" s="158">
        <v>0.13</v>
      </c>
      <c r="V62" s="158">
        <f>ROUND(E62*U62,2)</f>
        <v>2.99</v>
      </c>
      <c r="W62" s="158"/>
      <c r="X62" s="158" t="s">
        <v>197</v>
      </c>
      <c r="Y62" s="158" t="s">
        <v>198</v>
      </c>
      <c r="Z62" s="148"/>
      <c r="AA62" s="148"/>
      <c r="AB62" s="148"/>
      <c r="AC62" s="148"/>
      <c r="AD62" s="148"/>
      <c r="AE62" s="148"/>
      <c r="AF62" s="148"/>
      <c r="AG62" s="148" t="s">
        <v>199</v>
      </c>
      <c r="AH62" s="148"/>
      <c r="AI62" s="148"/>
      <c r="AJ62" s="148"/>
      <c r="AK62" s="148"/>
      <c r="AL62" s="148"/>
      <c r="AM62" s="148"/>
      <c r="AN62" s="148"/>
      <c r="AO62" s="148"/>
      <c r="AP62" s="148"/>
      <c r="AQ62" s="148"/>
      <c r="AR62" s="148"/>
      <c r="AS62" s="148"/>
      <c r="AT62" s="148"/>
      <c r="AU62" s="148"/>
      <c r="AV62" s="148"/>
      <c r="AW62" s="148"/>
      <c r="AX62" s="148"/>
      <c r="AY62" s="148"/>
      <c r="AZ62" s="148"/>
      <c r="BA62" s="148"/>
      <c r="BB62" s="148"/>
      <c r="BC62" s="148"/>
      <c r="BD62" s="148"/>
      <c r="BE62" s="148"/>
      <c r="BF62" s="148"/>
      <c r="BG62" s="148"/>
      <c r="BH62" s="148"/>
    </row>
    <row r="63" spans="1:60" outlineLevel="1" x14ac:dyDescent="0.2">
      <c r="A63" s="177">
        <v>20</v>
      </c>
      <c r="B63" s="178" t="s">
        <v>226</v>
      </c>
      <c r="C63" s="187" t="s">
        <v>227</v>
      </c>
      <c r="D63" s="179" t="s">
        <v>206</v>
      </c>
      <c r="E63" s="180">
        <v>1053</v>
      </c>
      <c r="F63" s="181"/>
      <c r="G63" s="182">
        <f>ROUND(E63*F63,2)</f>
        <v>0</v>
      </c>
      <c r="H63" s="181"/>
      <c r="I63" s="182">
        <f>ROUND(E63*H63,2)</f>
        <v>0</v>
      </c>
      <c r="J63" s="181"/>
      <c r="K63" s="182">
        <f>ROUND(E63*J63,2)</f>
        <v>0</v>
      </c>
      <c r="L63" s="182">
        <v>21</v>
      </c>
      <c r="M63" s="182">
        <f>G63*(1+L63/100)</f>
        <v>0</v>
      </c>
      <c r="N63" s="180">
        <v>0</v>
      </c>
      <c r="O63" s="180">
        <f>ROUND(E63*N63,2)</f>
        <v>0</v>
      </c>
      <c r="P63" s="180">
        <v>0</v>
      </c>
      <c r="Q63" s="180">
        <f>ROUND(E63*P63,2)</f>
        <v>0</v>
      </c>
      <c r="R63" s="182"/>
      <c r="S63" s="182" t="s">
        <v>228</v>
      </c>
      <c r="T63" s="183" t="s">
        <v>207</v>
      </c>
      <c r="U63" s="158">
        <v>0</v>
      </c>
      <c r="V63" s="158">
        <f>ROUND(E63*U63,2)</f>
        <v>0</v>
      </c>
      <c r="W63" s="158"/>
      <c r="X63" s="158" t="s">
        <v>197</v>
      </c>
      <c r="Y63" s="158" t="s">
        <v>198</v>
      </c>
      <c r="Z63" s="148"/>
      <c r="AA63" s="148"/>
      <c r="AB63" s="148"/>
      <c r="AC63" s="148"/>
      <c r="AD63" s="148"/>
      <c r="AE63" s="148"/>
      <c r="AF63" s="148"/>
      <c r="AG63" s="148" t="s">
        <v>208</v>
      </c>
      <c r="AH63" s="148"/>
      <c r="AI63" s="148"/>
      <c r="AJ63" s="148"/>
      <c r="AK63" s="148"/>
      <c r="AL63" s="148"/>
      <c r="AM63" s="148"/>
      <c r="AN63" s="148"/>
      <c r="AO63" s="148"/>
      <c r="AP63" s="148"/>
      <c r="AQ63" s="148"/>
      <c r="AR63" s="148"/>
      <c r="AS63" s="148"/>
      <c r="AT63" s="148"/>
      <c r="AU63" s="148"/>
      <c r="AV63" s="148"/>
      <c r="AW63" s="148"/>
      <c r="AX63" s="148"/>
      <c r="AY63" s="148"/>
      <c r="AZ63" s="148"/>
      <c r="BA63" s="148"/>
      <c r="BB63" s="148"/>
      <c r="BC63" s="148"/>
      <c r="BD63" s="148"/>
      <c r="BE63" s="148"/>
      <c r="BF63" s="148"/>
      <c r="BG63" s="148"/>
      <c r="BH63" s="148"/>
    </row>
    <row r="64" spans="1:60" ht="22.5" outlineLevel="1" x14ac:dyDescent="0.2">
      <c r="A64" s="169">
        <v>21</v>
      </c>
      <c r="B64" s="170" t="s">
        <v>229</v>
      </c>
      <c r="C64" s="185" t="s">
        <v>230</v>
      </c>
      <c r="D64" s="171" t="s">
        <v>193</v>
      </c>
      <c r="E64" s="172">
        <v>617.06240000000003</v>
      </c>
      <c r="F64" s="173"/>
      <c r="G64" s="174">
        <f>ROUND(E64*F64,2)</f>
        <v>0</v>
      </c>
      <c r="H64" s="173"/>
      <c r="I64" s="174">
        <f>ROUND(E64*H64,2)</f>
        <v>0</v>
      </c>
      <c r="J64" s="173"/>
      <c r="K64" s="174">
        <f>ROUND(E64*J64,2)</f>
        <v>0</v>
      </c>
      <c r="L64" s="174">
        <v>21</v>
      </c>
      <c r="M64" s="174">
        <f>G64*(1+L64/100)</f>
        <v>0</v>
      </c>
      <c r="N64" s="172">
        <v>0</v>
      </c>
      <c r="O64" s="172">
        <f>ROUND(E64*N64,2)</f>
        <v>0</v>
      </c>
      <c r="P64" s="172">
        <v>0</v>
      </c>
      <c r="Q64" s="172">
        <f>ROUND(E64*P64,2)</f>
        <v>0</v>
      </c>
      <c r="R64" s="174"/>
      <c r="S64" s="174" t="s">
        <v>228</v>
      </c>
      <c r="T64" s="175" t="s">
        <v>207</v>
      </c>
      <c r="U64" s="158">
        <v>0</v>
      </c>
      <c r="V64" s="158">
        <f>ROUND(E64*U64,2)</f>
        <v>0</v>
      </c>
      <c r="W64" s="158"/>
      <c r="X64" s="158" t="s">
        <v>197</v>
      </c>
      <c r="Y64" s="158" t="s">
        <v>198</v>
      </c>
      <c r="Z64" s="148"/>
      <c r="AA64" s="148"/>
      <c r="AB64" s="148"/>
      <c r="AC64" s="148"/>
      <c r="AD64" s="148"/>
      <c r="AE64" s="148"/>
      <c r="AF64" s="148"/>
      <c r="AG64" s="148" t="s">
        <v>208</v>
      </c>
      <c r="AH64" s="148"/>
      <c r="AI64" s="148"/>
      <c r="AJ64" s="148"/>
      <c r="AK64" s="148"/>
      <c r="AL64" s="148"/>
      <c r="AM64" s="148"/>
      <c r="AN64" s="148"/>
      <c r="AO64" s="148"/>
      <c r="AP64" s="148"/>
      <c r="AQ64" s="148"/>
      <c r="AR64" s="148"/>
      <c r="AS64" s="148"/>
      <c r="AT64" s="148"/>
      <c r="AU64" s="148"/>
      <c r="AV64" s="148"/>
      <c r="AW64" s="148"/>
      <c r="AX64" s="148"/>
      <c r="AY64" s="148"/>
      <c r="AZ64" s="148"/>
      <c r="BA64" s="148"/>
      <c r="BB64" s="148"/>
      <c r="BC64" s="148"/>
      <c r="BD64" s="148"/>
      <c r="BE64" s="148"/>
      <c r="BF64" s="148"/>
      <c r="BG64" s="148"/>
      <c r="BH64" s="148"/>
    </row>
    <row r="65" spans="1:60" outlineLevel="2" x14ac:dyDescent="0.2">
      <c r="A65" s="155"/>
      <c r="B65" s="156"/>
      <c r="C65" s="186" t="s">
        <v>456</v>
      </c>
      <c r="D65" s="159"/>
      <c r="E65" s="160">
        <v>617.06240000000003</v>
      </c>
      <c r="F65" s="158"/>
      <c r="G65" s="158"/>
      <c r="H65" s="158"/>
      <c r="I65" s="158"/>
      <c r="J65" s="158"/>
      <c r="K65" s="158"/>
      <c r="L65" s="158"/>
      <c r="M65" s="158"/>
      <c r="N65" s="157"/>
      <c r="O65" s="157"/>
      <c r="P65" s="157"/>
      <c r="Q65" s="157"/>
      <c r="R65" s="158"/>
      <c r="S65" s="158"/>
      <c r="T65" s="158"/>
      <c r="U65" s="158"/>
      <c r="V65" s="158"/>
      <c r="W65" s="158"/>
      <c r="X65" s="158"/>
      <c r="Y65" s="158"/>
      <c r="Z65" s="148"/>
      <c r="AA65" s="148"/>
      <c r="AB65" s="148"/>
      <c r="AC65" s="148"/>
      <c r="AD65" s="148"/>
      <c r="AE65" s="148"/>
      <c r="AF65" s="148"/>
      <c r="AG65" s="148" t="s">
        <v>203</v>
      </c>
      <c r="AH65" s="148">
        <v>0</v>
      </c>
      <c r="AI65" s="148"/>
      <c r="AJ65" s="148"/>
      <c r="AK65" s="148"/>
      <c r="AL65" s="148"/>
      <c r="AM65" s="148"/>
      <c r="AN65" s="148"/>
      <c r="AO65" s="148"/>
      <c r="AP65" s="148"/>
      <c r="AQ65" s="148"/>
      <c r="AR65" s="148"/>
      <c r="AS65" s="148"/>
      <c r="AT65" s="148"/>
      <c r="AU65" s="148"/>
      <c r="AV65" s="148"/>
      <c r="AW65" s="148"/>
      <c r="AX65" s="148"/>
      <c r="AY65" s="148"/>
      <c r="AZ65" s="148"/>
      <c r="BA65" s="148"/>
      <c r="BB65" s="148"/>
      <c r="BC65" s="148"/>
      <c r="BD65" s="148"/>
      <c r="BE65" s="148"/>
      <c r="BF65" s="148"/>
      <c r="BG65" s="148"/>
      <c r="BH65" s="148"/>
    </row>
    <row r="66" spans="1:60" outlineLevel="1" x14ac:dyDescent="0.2">
      <c r="A66" s="177">
        <v>22</v>
      </c>
      <c r="B66" s="178" t="s">
        <v>232</v>
      </c>
      <c r="C66" s="187" t="s">
        <v>233</v>
      </c>
      <c r="D66" s="179" t="s">
        <v>193</v>
      </c>
      <c r="E66" s="180">
        <v>154.26599999999999</v>
      </c>
      <c r="F66" s="181"/>
      <c r="G66" s="182">
        <f>ROUND(E66*F66,2)</f>
        <v>0</v>
      </c>
      <c r="H66" s="181"/>
      <c r="I66" s="182">
        <f>ROUND(E66*H66,2)</f>
        <v>0</v>
      </c>
      <c r="J66" s="181"/>
      <c r="K66" s="182">
        <f>ROUND(E66*J66,2)</f>
        <v>0</v>
      </c>
      <c r="L66" s="182">
        <v>21</v>
      </c>
      <c r="M66" s="182">
        <f>G66*(1+L66/100)</f>
        <v>0</v>
      </c>
      <c r="N66" s="180">
        <v>0</v>
      </c>
      <c r="O66" s="180">
        <f>ROUND(E66*N66,2)</f>
        <v>0</v>
      </c>
      <c r="P66" s="180">
        <v>0</v>
      </c>
      <c r="Q66" s="180">
        <f>ROUND(E66*P66,2)</f>
        <v>0</v>
      </c>
      <c r="R66" s="182"/>
      <c r="S66" s="182" t="s">
        <v>228</v>
      </c>
      <c r="T66" s="183" t="s">
        <v>207</v>
      </c>
      <c r="U66" s="158">
        <v>0</v>
      </c>
      <c r="V66" s="158">
        <f>ROUND(E66*U66,2)</f>
        <v>0</v>
      </c>
      <c r="W66" s="158"/>
      <c r="X66" s="158" t="s">
        <v>197</v>
      </c>
      <c r="Y66" s="158" t="s">
        <v>198</v>
      </c>
      <c r="Z66" s="148"/>
      <c r="AA66" s="148"/>
      <c r="AB66" s="148"/>
      <c r="AC66" s="148"/>
      <c r="AD66" s="148"/>
      <c r="AE66" s="148"/>
      <c r="AF66" s="148"/>
      <c r="AG66" s="148" t="s">
        <v>208</v>
      </c>
      <c r="AH66" s="148"/>
      <c r="AI66" s="148"/>
      <c r="AJ66" s="148"/>
      <c r="AK66" s="148"/>
      <c r="AL66" s="148"/>
      <c r="AM66" s="148"/>
      <c r="AN66" s="148"/>
      <c r="AO66" s="148"/>
      <c r="AP66" s="148"/>
      <c r="AQ66" s="148"/>
      <c r="AR66" s="148"/>
      <c r="AS66" s="148"/>
      <c r="AT66" s="148"/>
      <c r="AU66" s="148"/>
      <c r="AV66" s="148"/>
      <c r="AW66" s="148"/>
      <c r="AX66" s="148"/>
      <c r="AY66" s="148"/>
      <c r="AZ66" s="148"/>
      <c r="BA66" s="148"/>
      <c r="BB66" s="148"/>
      <c r="BC66" s="148"/>
      <c r="BD66" s="148"/>
      <c r="BE66" s="148"/>
      <c r="BF66" s="148"/>
      <c r="BG66" s="148"/>
      <c r="BH66" s="148"/>
    </row>
    <row r="67" spans="1:60" ht="22.5" outlineLevel="1" x14ac:dyDescent="0.2">
      <c r="A67" s="169">
        <v>23</v>
      </c>
      <c r="B67" s="170" t="s">
        <v>234</v>
      </c>
      <c r="C67" s="185" t="s">
        <v>235</v>
      </c>
      <c r="D67" s="171" t="s">
        <v>193</v>
      </c>
      <c r="E67" s="172">
        <v>1149.8848</v>
      </c>
      <c r="F67" s="173"/>
      <c r="G67" s="174">
        <f>ROUND(E67*F67,2)</f>
        <v>0</v>
      </c>
      <c r="H67" s="173"/>
      <c r="I67" s="174">
        <f>ROUND(E67*H67,2)</f>
        <v>0</v>
      </c>
      <c r="J67" s="173"/>
      <c r="K67" s="174">
        <f>ROUND(E67*J67,2)</f>
        <v>0</v>
      </c>
      <c r="L67" s="174">
        <v>21</v>
      </c>
      <c r="M67" s="174">
        <f>G67*(1+L67/100)</f>
        <v>0</v>
      </c>
      <c r="N67" s="172">
        <v>0</v>
      </c>
      <c r="O67" s="172">
        <f>ROUND(E67*N67,2)</f>
        <v>0</v>
      </c>
      <c r="P67" s="172">
        <v>0</v>
      </c>
      <c r="Q67" s="172">
        <f>ROUND(E67*P67,2)</f>
        <v>0</v>
      </c>
      <c r="R67" s="174"/>
      <c r="S67" s="174" t="s">
        <v>228</v>
      </c>
      <c r="T67" s="175" t="s">
        <v>207</v>
      </c>
      <c r="U67" s="158">
        <v>0</v>
      </c>
      <c r="V67" s="158">
        <f>ROUND(E67*U67,2)</f>
        <v>0</v>
      </c>
      <c r="W67" s="158"/>
      <c r="X67" s="158" t="s">
        <v>197</v>
      </c>
      <c r="Y67" s="158" t="s">
        <v>198</v>
      </c>
      <c r="Z67" s="148"/>
      <c r="AA67" s="148"/>
      <c r="AB67" s="148"/>
      <c r="AC67" s="148"/>
      <c r="AD67" s="148"/>
      <c r="AE67" s="148"/>
      <c r="AF67" s="148"/>
      <c r="AG67" s="148" t="s">
        <v>208</v>
      </c>
      <c r="AH67" s="148"/>
      <c r="AI67" s="148"/>
      <c r="AJ67" s="148"/>
      <c r="AK67" s="148"/>
      <c r="AL67" s="148"/>
      <c r="AM67" s="148"/>
      <c r="AN67" s="148"/>
      <c r="AO67" s="148"/>
      <c r="AP67" s="148"/>
      <c r="AQ67" s="148"/>
      <c r="AR67" s="148"/>
      <c r="AS67" s="148"/>
      <c r="AT67" s="148"/>
      <c r="AU67" s="148"/>
      <c r="AV67" s="148"/>
      <c r="AW67" s="148"/>
      <c r="AX67" s="148"/>
      <c r="AY67" s="148"/>
      <c r="AZ67" s="148"/>
      <c r="BA67" s="148"/>
      <c r="BB67" s="148"/>
      <c r="BC67" s="148"/>
      <c r="BD67" s="148"/>
      <c r="BE67" s="148"/>
      <c r="BF67" s="148"/>
      <c r="BG67" s="148"/>
      <c r="BH67" s="148"/>
    </row>
    <row r="68" spans="1:60" outlineLevel="2" x14ac:dyDescent="0.2">
      <c r="A68" s="155"/>
      <c r="B68" s="156"/>
      <c r="C68" s="186" t="s">
        <v>457</v>
      </c>
      <c r="D68" s="159"/>
      <c r="E68" s="160">
        <v>1149.8848</v>
      </c>
      <c r="F68" s="158"/>
      <c r="G68" s="158"/>
      <c r="H68" s="158"/>
      <c r="I68" s="158"/>
      <c r="J68" s="158"/>
      <c r="K68" s="158"/>
      <c r="L68" s="158"/>
      <c r="M68" s="158"/>
      <c r="N68" s="157"/>
      <c r="O68" s="157"/>
      <c r="P68" s="157"/>
      <c r="Q68" s="157"/>
      <c r="R68" s="158"/>
      <c r="S68" s="158"/>
      <c r="T68" s="158"/>
      <c r="U68" s="158"/>
      <c r="V68" s="158"/>
      <c r="W68" s="158"/>
      <c r="X68" s="158"/>
      <c r="Y68" s="158"/>
      <c r="Z68" s="148"/>
      <c r="AA68" s="148"/>
      <c r="AB68" s="148"/>
      <c r="AC68" s="148"/>
      <c r="AD68" s="148"/>
      <c r="AE68" s="148"/>
      <c r="AF68" s="148"/>
      <c r="AG68" s="148" t="s">
        <v>203</v>
      </c>
      <c r="AH68" s="148">
        <v>0</v>
      </c>
      <c r="AI68" s="148"/>
      <c r="AJ68" s="148"/>
      <c r="AK68" s="148"/>
      <c r="AL68" s="148"/>
      <c r="AM68" s="148"/>
      <c r="AN68" s="148"/>
      <c r="AO68" s="148"/>
      <c r="AP68" s="148"/>
      <c r="AQ68" s="148"/>
      <c r="AR68" s="148"/>
      <c r="AS68" s="148"/>
      <c r="AT68" s="148"/>
      <c r="AU68" s="148"/>
      <c r="AV68" s="148"/>
      <c r="AW68" s="148"/>
      <c r="AX68" s="148"/>
      <c r="AY68" s="148"/>
      <c r="AZ68" s="148"/>
      <c r="BA68" s="148"/>
      <c r="BB68" s="148"/>
      <c r="BC68" s="148"/>
      <c r="BD68" s="148"/>
      <c r="BE68" s="148"/>
      <c r="BF68" s="148"/>
      <c r="BG68" s="148"/>
      <c r="BH68" s="148"/>
    </row>
    <row r="69" spans="1:60" ht="22.5" outlineLevel="1" x14ac:dyDescent="0.2">
      <c r="A69" s="169">
        <v>24</v>
      </c>
      <c r="B69" s="170" t="s">
        <v>236</v>
      </c>
      <c r="C69" s="185" t="s">
        <v>237</v>
      </c>
      <c r="D69" s="171" t="s">
        <v>193</v>
      </c>
      <c r="E69" s="172">
        <v>168.48</v>
      </c>
      <c r="F69" s="173"/>
      <c r="G69" s="174">
        <f>ROUND(E69*F69,2)</f>
        <v>0</v>
      </c>
      <c r="H69" s="173"/>
      <c r="I69" s="174">
        <f>ROUND(E69*H69,2)</f>
        <v>0</v>
      </c>
      <c r="J69" s="173"/>
      <c r="K69" s="174">
        <f>ROUND(E69*J69,2)</f>
        <v>0</v>
      </c>
      <c r="L69" s="174">
        <v>21</v>
      </c>
      <c r="M69" s="174">
        <f>G69*(1+L69/100)</f>
        <v>0</v>
      </c>
      <c r="N69" s="172">
        <v>0</v>
      </c>
      <c r="O69" s="172">
        <f>ROUND(E69*N69,2)</f>
        <v>0</v>
      </c>
      <c r="P69" s="172">
        <v>0</v>
      </c>
      <c r="Q69" s="172">
        <f>ROUND(E69*P69,2)</f>
        <v>0</v>
      </c>
      <c r="R69" s="174"/>
      <c r="S69" s="174" t="s">
        <v>228</v>
      </c>
      <c r="T69" s="175" t="s">
        <v>207</v>
      </c>
      <c r="U69" s="158">
        <v>0</v>
      </c>
      <c r="V69" s="158">
        <f>ROUND(E69*U69,2)</f>
        <v>0</v>
      </c>
      <c r="W69" s="158"/>
      <c r="X69" s="158" t="s">
        <v>197</v>
      </c>
      <c r="Y69" s="158" t="s">
        <v>198</v>
      </c>
      <c r="Z69" s="148"/>
      <c r="AA69" s="148"/>
      <c r="AB69" s="148"/>
      <c r="AC69" s="148"/>
      <c r="AD69" s="148"/>
      <c r="AE69" s="148"/>
      <c r="AF69" s="148"/>
      <c r="AG69" s="148" t="s">
        <v>208</v>
      </c>
      <c r="AH69" s="148"/>
      <c r="AI69" s="148"/>
      <c r="AJ69" s="148"/>
      <c r="AK69" s="148"/>
      <c r="AL69" s="148"/>
      <c r="AM69" s="148"/>
      <c r="AN69" s="148"/>
      <c r="AO69" s="148"/>
      <c r="AP69" s="148"/>
      <c r="AQ69" s="148"/>
      <c r="AR69" s="148"/>
      <c r="AS69" s="148"/>
      <c r="AT69" s="148"/>
      <c r="AU69" s="148"/>
      <c r="AV69" s="148"/>
      <c r="AW69" s="148"/>
      <c r="AX69" s="148"/>
      <c r="AY69" s="148"/>
      <c r="AZ69" s="148"/>
      <c r="BA69" s="148"/>
      <c r="BB69" s="148"/>
      <c r="BC69" s="148"/>
      <c r="BD69" s="148"/>
      <c r="BE69" s="148"/>
      <c r="BF69" s="148"/>
      <c r="BG69" s="148"/>
      <c r="BH69" s="148"/>
    </row>
    <row r="70" spans="1:60" outlineLevel="2" x14ac:dyDescent="0.2">
      <c r="A70" s="155"/>
      <c r="B70" s="156"/>
      <c r="C70" s="186" t="s">
        <v>458</v>
      </c>
      <c r="D70" s="159"/>
      <c r="E70" s="160">
        <v>168.48</v>
      </c>
      <c r="F70" s="158"/>
      <c r="G70" s="158"/>
      <c r="H70" s="158"/>
      <c r="I70" s="158"/>
      <c r="J70" s="158"/>
      <c r="K70" s="158"/>
      <c r="L70" s="158"/>
      <c r="M70" s="158"/>
      <c r="N70" s="157"/>
      <c r="O70" s="157"/>
      <c r="P70" s="157"/>
      <c r="Q70" s="157"/>
      <c r="R70" s="158"/>
      <c r="S70" s="158"/>
      <c r="T70" s="158"/>
      <c r="U70" s="158"/>
      <c r="V70" s="158"/>
      <c r="W70" s="158"/>
      <c r="X70" s="158"/>
      <c r="Y70" s="158"/>
      <c r="Z70" s="148"/>
      <c r="AA70" s="148"/>
      <c r="AB70" s="148"/>
      <c r="AC70" s="148"/>
      <c r="AD70" s="148"/>
      <c r="AE70" s="148"/>
      <c r="AF70" s="148"/>
      <c r="AG70" s="148" t="s">
        <v>203</v>
      </c>
      <c r="AH70" s="148">
        <v>0</v>
      </c>
      <c r="AI70" s="148"/>
      <c r="AJ70" s="148"/>
      <c r="AK70" s="148"/>
      <c r="AL70" s="148"/>
      <c r="AM70" s="148"/>
      <c r="AN70" s="148"/>
      <c r="AO70" s="148"/>
      <c r="AP70" s="148"/>
      <c r="AQ70" s="148"/>
      <c r="AR70" s="148"/>
      <c r="AS70" s="148"/>
      <c r="AT70" s="148"/>
      <c r="AU70" s="148"/>
      <c r="AV70" s="148"/>
      <c r="AW70" s="148"/>
      <c r="AX70" s="148"/>
      <c r="AY70" s="148"/>
      <c r="AZ70" s="148"/>
      <c r="BA70" s="148"/>
      <c r="BB70" s="148"/>
      <c r="BC70" s="148"/>
      <c r="BD70" s="148"/>
      <c r="BE70" s="148"/>
      <c r="BF70" s="148"/>
      <c r="BG70" s="148"/>
      <c r="BH70" s="148"/>
    </row>
    <row r="71" spans="1:60" outlineLevel="1" x14ac:dyDescent="0.2">
      <c r="A71" s="169">
        <v>25</v>
      </c>
      <c r="B71" s="170" t="s">
        <v>239</v>
      </c>
      <c r="C71" s="185" t="s">
        <v>240</v>
      </c>
      <c r="D71" s="171" t="s">
        <v>193</v>
      </c>
      <c r="E71" s="172">
        <v>617.06240000000003</v>
      </c>
      <c r="F71" s="173"/>
      <c r="G71" s="174">
        <f>ROUND(E71*F71,2)</f>
        <v>0</v>
      </c>
      <c r="H71" s="173"/>
      <c r="I71" s="174">
        <f>ROUND(E71*H71,2)</f>
        <v>0</v>
      </c>
      <c r="J71" s="173"/>
      <c r="K71" s="174">
        <f>ROUND(E71*J71,2)</f>
        <v>0</v>
      </c>
      <c r="L71" s="174">
        <v>21</v>
      </c>
      <c r="M71" s="174">
        <f>G71*(1+L71/100)</f>
        <v>0</v>
      </c>
      <c r="N71" s="172">
        <v>0</v>
      </c>
      <c r="O71" s="172">
        <f>ROUND(E71*N71,2)</f>
        <v>0</v>
      </c>
      <c r="P71" s="172">
        <v>0</v>
      </c>
      <c r="Q71" s="172">
        <f>ROUND(E71*P71,2)</f>
        <v>0</v>
      </c>
      <c r="R71" s="174"/>
      <c r="S71" s="174" t="s">
        <v>228</v>
      </c>
      <c r="T71" s="175" t="s">
        <v>207</v>
      </c>
      <c r="U71" s="158">
        <v>0</v>
      </c>
      <c r="V71" s="158">
        <f>ROUND(E71*U71,2)</f>
        <v>0</v>
      </c>
      <c r="W71" s="158"/>
      <c r="X71" s="158" t="s">
        <v>197</v>
      </c>
      <c r="Y71" s="158" t="s">
        <v>198</v>
      </c>
      <c r="Z71" s="148"/>
      <c r="AA71" s="148"/>
      <c r="AB71" s="148"/>
      <c r="AC71" s="148"/>
      <c r="AD71" s="148"/>
      <c r="AE71" s="148"/>
      <c r="AF71" s="148"/>
      <c r="AG71" s="148" t="s">
        <v>208</v>
      </c>
      <c r="AH71" s="148"/>
      <c r="AI71" s="148"/>
      <c r="AJ71" s="148"/>
      <c r="AK71" s="148"/>
      <c r="AL71" s="148"/>
      <c r="AM71" s="148"/>
      <c r="AN71" s="148"/>
      <c r="AO71" s="148"/>
      <c r="AP71" s="148"/>
      <c r="AQ71" s="148"/>
      <c r="AR71" s="148"/>
      <c r="AS71" s="148"/>
      <c r="AT71" s="148"/>
      <c r="AU71" s="148"/>
      <c r="AV71" s="148"/>
      <c r="AW71" s="148"/>
      <c r="AX71" s="148"/>
      <c r="AY71" s="148"/>
      <c r="AZ71" s="148"/>
      <c r="BA71" s="148"/>
      <c r="BB71" s="148"/>
      <c r="BC71" s="148"/>
      <c r="BD71" s="148"/>
      <c r="BE71" s="148"/>
      <c r="BF71" s="148"/>
      <c r="BG71" s="148"/>
      <c r="BH71" s="148"/>
    </row>
    <row r="72" spans="1:60" outlineLevel="2" x14ac:dyDescent="0.2">
      <c r="A72" s="155"/>
      <c r="B72" s="156"/>
      <c r="C72" s="186" t="s">
        <v>456</v>
      </c>
      <c r="D72" s="159"/>
      <c r="E72" s="160">
        <v>617.06240000000003</v>
      </c>
      <c r="F72" s="158"/>
      <c r="G72" s="158"/>
      <c r="H72" s="158"/>
      <c r="I72" s="158"/>
      <c r="J72" s="158"/>
      <c r="K72" s="158"/>
      <c r="L72" s="158"/>
      <c r="M72" s="158"/>
      <c r="N72" s="157"/>
      <c r="O72" s="157"/>
      <c r="P72" s="157"/>
      <c r="Q72" s="157"/>
      <c r="R72" s="158"/>
      <c r="S72" s="158"/>
      <c r="T72" s="158"/>
      <c r="U72" s="158"/>
      <c r="V72" s="158"/>
      <c r="W72" s="158"/>
      <c r="X72" s="158"/>
      <c r="Y72" s="158"/>
      <c r="Z72" s="148"/>
      <c r="AA72" s="148"/>
      <c r="AB72" s="148"/>
      <c r="AC72" s="148"/>
      <c r="AD72" s="148"/>
      <c r="AE72" s="148"/>
      <c r="AF72" s="148"/>
      <c r="AG72" s="148" t="s">
        <v>203</v>
      </c>
      <c r="AH72" s="148">
        <v>0</v>
      </c>
      <c r="AI72" s="148"/>
      <c r="AJ72" s="148"/>
      <c r="AK72" s="148"/>
      <c r="AL72" s="148"/>
      <c r="AM72" s="148"/>
      <c r="AN72" s="148"/>
      <c r="AO72" s="148"/>
      <c r="AP72" s="148"/>
      <c r="AQ72" s="148"/>
      <c r="AR72" s="148"/>
      <c r="AS72" s="148"/>
      <c r="AT72" s="148"/>
      <c r="AU72" s="148"/>
      <c r="AV72" s="148"/>
      <c r="AW72" s="148"/>
      <c r="AX72" s="148"/>
      <c r="AY72" s="148"/>
      <c r="AZ72" s="148"/>
      <c r="BA72" s="148"/>
      <c r="BB72" s="148"/>
      <c r="BC72" s="148"/>
      <c r="BD72" s="148"/>
      <c r="BE72" s="148"/>
      <c r="BF72" s="148"/>
      <c r="BG72" s="148"/>
      <c r="BH72" s="148"/>
    </row>
    <row r="73" spans="1:60" outlineLevel="1" x14ac:dyDescent="0.2">
      <c r="A73" s="177">
        <v>26</v>
      </c>
      <c r="B73" s="178" t="s">
        <v>242</v>
      </c>
      <c r="C73" s="187" t="s">
        <v>243</v>
      </c>
      <c r="D73" s="179" t="s">
        <v>206</v>
      </c>
      <c r="E73" s="180">
        <v>842.4</v>
      </c>
      <c r="F73" s="181"/>
      <c r="G73" s="182">
        <f t="shared" ref="G73:G78" si="0">ROUND(E73*F73,2)</f>
        <v>0</v>
      </c>
      <c r="H73" s="181"/>
      <c r="I73" s="182">
        <f t="shared" ref="I73:I78" si="1">ROUND(E73*H73,2)</f>
        <v>0</v>
      </c>
      <c r="J73" s="181"/>
      <c r="K73" s="182">
        <f t="shared" ref="K73:K78" si="2">ROUND(E73*J73,2)</f>
        <v>0</v>
      </c>
      <c r="L73" s="182">
        <v>21</v>
      </c>
      <c r="M73" s="182">
        <f t="shared" ref="M73:M78" si="3">G73*(1+L73/100)</f>
        <v>0</v>
      </c>
      <c r="N73" s="180">
        <v>0</v>
      </c>
      <c r="O73" s="180">
        <f t="shared" ref="O73:O78" si="4">ROUND(E73*N73,2)</f>
        <v>0</v>
      </c>
      <c r="P73" s="180">
        <v>0</v>
      </c>
      <c r="Q73" s="180">
        <f t="shared" ref="Q73:Q78" si="5">ROUND(E73*P73,2)</f>
        <v>0</v>
      </c>
      <c r="R73" s="182"/>
      <c r="S73" s="182" t="s">
        <v>228</v>
      </c>
      <c r="T73" s="183" t="s">
        <v>207</v>
      </c>
      <c r="U73" s="158">
        <v>0</v>
      </c>
      <c r="V73" s="158">
        <f t="shared" ref="V73:V78" si="6">ROUND(E73*U73,2)</f>
        <v>0</v>
      </c>
      <c r="W73" s="158"/>
      <c r="X73" s="158" t="s">
        <v>197</v>
      </c>
      <c r="Y73" s="158" t="s">
        <v>198</v>
      </c>
      <c r="Z73" s="148"/>
      <c r="AA73" s="148"/>
      <c r="AB73" s="148"/>
      <c r="AC73" s="148"/>
      <c r="AD73" s="148"/>
      <c r="AE73" s="148"/>
      <c r="AF73" s="148"/>
      <c r="AG73" s="148" t="s">
        <v>208</v>
      </c>
      <c r="AH73" s="148"/>
      <c r="AI73" s="148"/>
      <c r="AJ73" s="148"/>
      <c r="AK73" s="148"/>
      <c r="AL73" s="148"/>
      <c r="AM73" s="148"/>
      <c r="AN73" s="148"/>
      <c r="AO73" s="148"/>
      <c r="AP73" s="148"/>
      <c r="AQ73" s="148"/>
      <c r="AR73" s="148"/>
      <c r="AS73" s="148"/>
      <c r="AT73" s="148"/>
      <c r="AU73" s="148"/>
      <c r="AV73" s="148"/>
      <c r="AW73" s="148"/>
      <c r="AX73" s="148"/>
      <c r="AY73" s="148"/>
      <c r="AZ73" s="148"/>
      <c r="BA73" s="148"/>
      <c r="BB73" s="148"/>
      <c r="BC73" s="148"/>
      <c r="BD73" s="148"/>
      <c r="BE73" s="148"/>
      <c r="BF73" s="148"/>
      <c r="BG73" s="148"/>
      <c r="BH73" s="148"/>
    </row>
    <row r="74" spans="1:60" outlineLevel="1" x14ac:dyDescent="0.2">
      <c r="A74" s="177">
        <v>27</v>
      </c>
      <c r="B74" s="178" t="s">
        <v>244</v>
      </c>
      <c r="C74" s="187" t="s">
        <v>245</v>
      </c>
      <c r="D74" s="179" t="s">
        <v>246</v>
      </c>
      <c r="E74" s="180">
        <v>673.92</v>
      </c>
      <c r="F74" s="181"/>
      <c r="G74" s="182">
        <f t="shared" si="0"/>
        <v>0</v>
      </c>
      <c r="H74" s="181"/>
      <c r="I74" s="182">
        <f t="shared" si="1"/>
        <v>0</v>
      </c>
      <c r="J74" s="181"/>
      <c r="K74" s="182">
        <f t="shared" si="2"/>
        <v>0</v>
      </c>
      <c r="L74" s="182">
        <v>21</v>
      </c>
      <c r="M74" s="182">
        <f t="shared" si="3"/>
        <v>0</v>
      </c>
      <c r="N74" s="180">
        <v>0</v>
      </c>
      <c r="O74" s="180">
        <f t="shared" si="4"/>
        <v>0</v>
      </c>
      <c r="P74" s="180">
        <v>0</v>
      </c>
      <c r="Q74" s="180">
        <f t="shared" si="5"/>
        <v>0</v>
      </c>
      <c r="R74" s="182"/>
      <c r="S74" s="182" t="s">
        <v>228</v>
      </c>
      <c r="T74" s="183" t="s">
        <v>207</v>
      </c>
      <c r="U74" s="158">
        <v>0</v>
      </c>
      <c r="V74" s="158">
        <f t="shared" si="6"/>
        <v>0</v>
      </c>
      <c r="W74" s="158"/>
      <c r="X74" s="158" t="s">
        <v>197</v>
      </c>
      <c r="Y74" s="158" t="s">
        <v>198</v>
      </c>
      <c r="Z74" s="148"/>
      <c r="AA74" s="148"/>
      <c r="AB74" s="148"/>
      <c r="AC74" s="148"/>
      <c r="AD74" s="148"/>
      <c r="AE74" s="148"/>
      <c r="AF74" s="148"/>
      <c r="AG74" s="148" t="s">
        <v>208</v>
      </c>
      <c r="AH74" s="148"/>
      <c r="AI74" s="148"/>
      <c r="AJ74" s="148"/>
      <c r="AK74" s="148"/>
      <c r="AL74" s="148"/>
      <c r="AM74" s="148"/>
      <c r="AN74" s="148"/>
      <c r="AO74" s="148"/>
      <c r="AP74" s="148"/>
      <c r="AQ74" s="148"/>
      <c r="AR74" s="148"/>
      <c r="AS74" s="148"/>
      <c r="AT74" s="148"/>
      <c r="AU74" s="148"/>
      <c r="AV74" s="148"/>
      <c r="AW74" s="148"/>
      <c r="AX74" s="148"/>
      <c r="AY74" s="148"/>
      <c r="AZ74" s="148"/>
      <c r="BA74" s="148"/>
      <c r="BB74" s="148"/>
      <c r="BC74" s="148"/>
      <c r="BD74" s="148"/>
      <c r="BE74" s="148"/>
      <c r="BF74" s="148"/>
      <c r="BG74" s="148"/>
      <c r="BH74" s="148"/>
    </row>
    <row r="75" spans="1:60" outlineLevel="1" x14ac:dyDescent="0.2">
      <c r="A75" s="177">
        <v>28</v>
      </c>
      <c r="B75" s="178" t="s">
        <v>247</v>
      </c>
      <c r="C75" s="187" t="s">
        <v>248</v>
      </c>
      <c r="D75" s="179" t="s">
        <v>193</v>
      </c>
      <c r="E75" s="180">
        <v>1789.2560000000001</v>
      </c>
      <c r="F75" s="181"/>
      <c r="G75" s="182">
        <f t="shared" si="0"/>
        <v>0</v>
      </c>
      <c r="H75" s="181"/>
      <c r="I75" s="182">
        <f t="shared" si="1"/>
        <v>0</v>
      </c>
      <c r="J75" s="181"/>
      <c r="K75" s="182">
        <f t="shared" si="2"/>
        <v>0</v>
      </c>
      <c r="L75" s="182">
        <v>21</v>
      </c>
      <c r="M75" s="182">
        <f t="shared" si="3"/>
        <v>0</v>
      </c>
      <c r="N75" s="180">
        <v>0</v>
      </c>
      <c r="O75" s="180">
        <f t="shared" si="4"/>
        <v>0</v>
      </c>
      <c r="P75" s="180">
        <v>0</v>
      </c>
      <c r="Q75" s="180">
        <f t="shared" si="5"/>
        <v>0</v>
      </c>
      <c r="R75" s="182"/>
      <c r="S75" s="182" t="s">
        <v>228</v>
      </c>
      <c r="T75" s="183" t="s">
        <v>207</v>
      </c>
      <c r="U75" s="158">
        <v>0</v>
      </c>
      <c r="V75" s="158">
        <f t="shared" si="6"/>
        <v>0</v>
      </c>
      <c r="W75" s="158"/>
      <c r="X75" s="158" t="s">
        <v>197</v>
      </c>
      <c r="Y75" s="158" t="s">
        <v>198</v>
      </c>
      <c r="Z75" s="148"/>
      <c r="AA75" s="148"/>
      <c r="AB75" s="148"/>
      <c r="AC75" s="148"/>
      <c r="AD75" s="148"/>
      <c r="AE75" s="148"/>
      <c r="AF75" s="148"/>
      <c r="AG75" s="148" t="s">
        <v>208</v>
      </c>
      <c r="AH75" s="148"/>
      <c r="AI75" s="148"/>
      <c r="AJ75" s="148"/>
      <c r="AK75" s="148"/>
      <c r="AL75" s="148"/>
      <c r="AM75" s="148"/>
      <c r="AN75" s="148"/>
      <c r="AO75" s="148"/>
      <c r="AP75" s="148"/>
      <c r="AQ75" s="148"/>
      <c r="AR75" s="148"/>
      <c r="AS75" s="148"/>
      <c r="AT75" s="148"/>
      <c r="AU75" s="148"/>
      <c r="AV75" s="148"/>
      <c r="AW75" s="148"/>
      <c r="AX75" s="148"/>
      <c r="AY75" s="148"/>
      <c r="AZ75" s="148"/>
      <c r="BA75" s="148"/>
      <c r="BB75" s="148"/>
      <c r="BC75" s="148"/>
      <c r="BD75" s="148"/>
      <c r="BE75" s="148"/>
      <c r="BF75" s="148"/>
      <c r="BG75" s="148"/>
      <c r="BH75" s="148"/>
    </row>
    <row r="76" spans="1:60" outlineLevel="1" x14ac:dyDescent="0.2">
      <c r="A76" s="177">
        <v>29</v>
      </c>
      <c r="B76" s="178" t="s">
        <v>249</v>
      </c>
      <c r="C76" s="187" t="s">
        <v>250</v>
      </c>
      <c r="D76" s="179" t="s">
        <v>193</v>
      </c>
      <c r="E76" s="180">
        <v>1266.4159999999999</v>
      </c>
      <c r="F76" s="181"/>
      <c r="G76" s="182">
        <f t="shared" si="0"/>
        <v>0</v>
      </c>
      <c r="H76" s="181"/>
      <c r="I76" s="182">
        <f t="shared" si="1"/>
        <v>0</v>
      </c>
      <c r="J76" s="181"/>
      <c r="K76" s="182">
        <f t="shared" si="2"/>
        <v>0</v>
      </c>
      <c r="L76" s="182">
        <v>21</v>
      </c>
      <c r="M76" s="182">
        <f t="shared" si="3"/>
        <v>0</v>
      </c>
      <c r="N76" s="180">
        <v>0</v>
      </c>
      <c r="O76" s="180">
        <f t="shared" si="4"/>
        <v>0</v>
      </c>
      <c r="P76" s="180">
        <v>0</v>
      </c>
      <c r="Q76" s="180">
        <f t="shared" si="5"/>
        <v>0</v>
      </c>
      <c r="R76" s="182"/>
      <c r="S76" s="182" t="s">
        <v>228</v>
      </c>
      <c r="T76" s="183" t="s">
        <v>207</v>
      </c>
      <c r="U76" s="158">
        <v>0</v>
      </c>
      <c r="V76" s="158">
        <f t="shared" si="6"/>
        <v>0</v>
      </c>
      <c r="W76" s="158"/>
      <c r="X76" s="158" t="s">
        <v>197</v>
      </c>
      <c r="Y76" s="158" t="s">
        <v>198</v>
      </c>
      <c r="Z76" s="148"/>
      <c r="AA76" s="148"/>
      <c r="AB76" s="148"/>
      <c r="AC76" s="148"/>
      <c r="AD76" s="148"/>
      <c r="AE76" s="148"/>
      <c r="AF76" s="148"/>
      <c r="AG76" s="148" t="s">
        <v>208</v>
      </c>
      <c r="AH76" s="148"/>
      <c r="AI76" s="148"/>
      <c r="AJ76" s="148"/>
      <c r="AK76" s="148"/>
      <c r="AL76" s="148"/>
      <c r="AM76" s="148"/>
      <c r="AN76" s="148"/>
      <c r="AO76" s="148"/>
      <c r="AP76" s="148"/>
      <c r="AQ76" s="148"/>
      <c r="AR76" s="148"/>
      <c r="AS76" s="148"/>
      <c r="AT76" s="148"/>
      <c r="AU76" s="148"/>
      <c r="AV76" s="148"/>
      <c r="AW76" s="148"/>
      <c r="AX76" s="148"/>
      <c r="AY76" s="148"/>
      <c r="AZ76" s="148"/>
      <c r="BA76" s="148"/>
      <c r="BB76" s="148"/>
      <c r="BC76" s="148"/>
      <c r="BD76" s="148"/>
      <c r="BE76" s="148"/>
      <c r="BF76" s="148"/>
      <c r="BG76" s="148"/>
      <c r="BH76" s="148"/>
    </row>
    <row r="77" spans="1:60" outlineLevel="1" x14ac:dyDescent="0.2">
      <c r="A77" s="177">
        <v>30</v>
      </c>
      <c r="B77" s="178" t="s">
        <v>251</v>
      </c>
      <c r="C77" s="187" t="s">
        <v>252</v>
      </c>
      <c r="D77" s="179" t="s">
        <v>193</v>
      </c>
      <c r="E77" s="180">
        <v>336.96</v>
      </c>
      <c r="F77" s="181"/>
      <c r="G77" s="182">
        <f t="shared" si="0"/>
        <v>0</v>
      </c>
      <c r="H77" s="181"/>
      <c r="I77" s="182">
        <f t="shared" si="1"/>
        <v>0</v>
      </c>
      <c r="J77" s="181"/>
      <c r="K77" s="182">
        <f t="shared" si="2"/>
        <v>0</v>
      </c>
      <c r="L77" s="182">
        <v>21</v>
      </c>
      <c r="M77" s="182">
        <f t="shared" si="3"/>
        <v>0</v>
      </c>
      <c r="N77" s="180">
        <v>0</v>
      </c>
      <c r="O77" s="180">
        <f t="shared" si="4"/>
        <v>0</v>
      </c>
      <c r="P77" s="180">
        <v>0</v>
      </c>
      <c r="Q77" s="180">
        <f t="shared" si="5"/>
        <v>0</v>
      </c>
      <c r="R77" s="182"/>
      <c r="S77" s="182" t="s">
        <v>228</v>
      </c>
      <c r="T77" s="183" t="s">
        <v>207</v>
      </c>
      <c r="U77" s="158">
        <v>0</v>
      </c>
      <c r="V77" s="158">
        <f t="shared" si="6"/>
        <v>0</v>
      </c>
      <c r="W77" s="158"/>
      <c r="X77" s="158" t="s">
        <v>197</v>
      </c>
      <c r="Y77" s="158" t="s">
        <v>198</v>
      </c>
      <c r="Z77" s="148"/>
      <c r="AA77" s="148"/>
      <c r="AB77" s="148"/>
      <c r="AC77" s="148"/>
      <c r="AD77" s="148"/>
      <c r="AE77" s="148"/>
      <c r="AF77" s="148"/>
      <c r="AG77" s="148" t="s">
        <v>208</v>
      </c>
      <c r="AH77" s="148"/>
      <c r="AI77" s="148"/>
      <c r="AJ77" s="148"/>
      <c r="AK77" s="148"/>
      <c r="AL77" s="148"/>
      <c r="AM77" s="148"/>
      <c r="AN77" s="148"/>
      <c r="AO77" s="148"/>
      <c r="AP77" s="148"/>
      <c r="AQ77" s="148"/>
      <c r="AR77" s="148"/>
      <c r="AS77" s="148"/>
      <c r="AT77" s="148"/>
      <c r="AU77" s="148"/>
      <c r="AV77" s="148"/>
      <c r="AW77" s="148"/>
      <c r="AX77" s="148"/>
      <c r="AY77" s="148"/>
      <c r="AZ77" s="148"/>
      <c r="BA77" s="148"/>
      <c r="BB77" s="148"/>
      <c r="BC77" s="148"/>
      <c r="BD77" s="148"/>
      <c r="BE77" s="148"/>
      <c r="BF77" s="148"/>
      <c r="BG77" s="148"/>
      <c r="BH77" s="148"/>
    </row>
    <row r="78" spans="1:60" ht="22.5" outlineLevel="1" x14ac:dyDescent="0.2">
      <c r="A78" s="169">
        <v>31</v>
      </c>
      <c r="B78" s="170" t="s">
        <v>459</v>
      </c>
      <c r="C78" s="185" t="s">
        <v>460</v>
      </c>
      <c r="D78" s="171" t="s">
        <v>288</v>
      </c>
      <c r="E78" s="172">
        <v>6</v>
      </c>
      <c r="F78" s="173"/>
      <c r="G78" s="174">
        <f t="shared" si="0"/>
        <v>0</v>
      </c>
      <c r="H78" s="173"/>
      <c r="I78" s="174">
        <f t="shared" si="1"/>
        <v>0</v>
      </c>
      <c r="J78" s="173"/>
      <c r="K78" s="174">
        <f t="shared" si="2"/>
        <v>0</v>
      </c>
      <c r="L78" s="174">
        <v>21</v>
      </c>
      <c r="M78" s="174">
        <f t="shared" si="3"/>
        <v>0</v>
      </c>
      <c r="N78" s="172">
        <v>1E-3</v>
      </c>
      <c r="O78" s="172">
        <f t="shared" si="4"/>
        <v>0.01</v>
      </c>
      <c r="P78" s="172">
        <v>0</v>
      </c>
      <c r="Q78" s="172">
        <f t="shared" si="5"/>
        <v>0</v>
      </c>
      <c r="R78" s="174" t="s">
        <v>317</v>
      </c>
      <c r="S78" s="174" t="s">
        <v>195</v>
      </c>
      <c r="T78" s="175" t="s">
        <v>196</v>
      </c>
      <c r="U78" s="158">
        <v>0</v>
      </c>
      <c r="V78" s="158">
        <f t="shared" si="6"/>
        <v>0</v>
      </c>
      <c r="W78" s="158"/>
      <c r="X78" s="158" t="s">
        <v>255</v>
      </c>
      <c r="Y78" s="158" t="s">
        <v>198</v>
      </c>
      <c r="Z78" s="148"/>
      <c r="AA78" s="148"/>
      <c r="AB78" s="148"/>
      <c r="AC78" s="148"/>
      <c r="AD78" s="148"/>
      <c r="AE78" s="148"/>
      <c r="AF78" s="148"/>
      <c r="AG78" s="148" t="s">
        <v>318</v>
      </c>
      <c r="AH78" s="148"/>
      <c r="AI78" s="148"/>
      <c r="AJ78" s="148"/>
      <c r="AK78" s="148"/>
      <c r="AL78" s="148"/>
      <c r="AM78" s="148"/>
      <c r="AN78" s="148"/>
      <c r="AO78" s="148"/>
      <c r="AP78" s="148"/>
      <c r="AQ78" s="148"/>
      <c r="AR78" s="148"/>
      <c r="AS78" s="148"/>
      <c r="AT78" s="148"/>
      <c r="AU78" s="148"/>
      <c r="AV78" s="148"/>
      <c r="AW78" s="148"/>
      <c r="AX78" s="148"/>
      <c r="AY78" s="148"/>
      <c r="AZ78" s="148"/>
      <c r="BA78" s="148"/>
      <c r="BB78" s="148"/>
      <c r="BC78" s="148"/>
      <c r="BD78" s="148"/>
      <c r="BE78" s="148"/>
      <c r="BF78" s="148"/>
      <c r="BG78" s="148"/>
      <c r="BH78" s="148"/>
    </row>
    <row r="79" spans="1:60" outlineLevel="2" x14ac:dyDescent="0.2">
      <c r="A79" s="155"/>
      <c r="B79" s="156"/>
      <c r="C79" s="186" t="s">
        <v>461</v>
      </c>
      <c r="D79" s="159"/>
      <c r="E79" s="160">
        <v>6</v>
      </c>
      <c r="F79" s="158"/>
      <c r="G79" s="158"/>
      <c r="H79" s="158"/>
      <c r="I79" s="158"/>
      <c r="J79" s="158"/>
      <c r="K79" s="158"/>
      <c r="L79" s="158"/>
      <c r="M79" s="158"/>
      <c r="N79" s="157"/>
      <c r="O79" s="157"/>
      <c r="P79" s="157"/>
      <c r="Q79" s="157"/>
      <c r="R79" s="158"/>
      <c r="S79" s="158"/>
      <c r="T79" s="158"/>
      <c r="U79" s="158"/>
      <c r="V79" s="158"/>
      <c r="W79" s="158"/>
      <c r="X79" s="158"/>
      <c r="Y79" s="158"/>
      <c r="Z79" s="148"/>
      <c r="AA79" s="148"/>
      <c r="AB79" s="148"/>
      <c r="AC79" s="148"/>
      <c r="AD79" s="148"/>
      <c r="AE79" s="148"/>
      <c r="AF79" s="148"/>
      <c r="AG79" s="148" t="s">
        <v>203</v>
      </c>
      <c r="AH79" s="148">
        <v>5</v>
      </c>
      <c r="AI79" s="148"/>
      <c r="AJ79" s="148"/>
      <c r="AK79" s="148"/>
      <c r="AL79" s="148"/>
      <c r="AM79" s="148"/>
      <c r="AN79" s="148"/>
      <c r="AO79" s="148"/>
      <c r="AP79" s="148"/>
      <c r="AQ79" s="148"/>
      <c r="AR79" s="148"/>
      <c r="AS79" s="148"/>
      <c r="AT79" s="148"/>
      <c r="AU79" s="148"/>
      <c r="AV79" s="148"/>
      <c r="AW79" s="148"/>
      <c r="AX79" s="148"/>
      <c r="AY79" s="148"/>
      <c r="AZ79" s="148"/>
      <c r="BA79" s="148"/>
      <c r="BB79" s="148"/>
      <c r="BC79" s="148"/>
      <c r="BD79" s="148"/>
      <c r="BE79" s="148"/>
      <c r="BF79" s="148"/>
      <c r="BG79" s="148"/>
      <c r="BH79" s="148"/>
    </row>
    <row r="80" spans="1:60" ht="33.75" outlineLevel="1" x14ac:dyDescent="0.2">
      <c r="A80" s="177">
        <v>32</v>
      </c>
      <c r="B80" s="178" t="s">
        <v>462</v>
      </c>
      <c r="C80" s="187" t="s">
        <v>463</v>
      </c>
      <c r="D80" s="179" t="s">
        <v>288</v>
      </c>
      <c r="E80" s="180">
        <v>5</v>
      </c>
      <c r="F80" s="181"/>
      <c r="G80" s="182">
        <f>ROUND(E80*F80,2)</f>
        <v>0</v>
      </c>
      <c r="H80" s="181"/>
      <c r="I80" s="182">
        <f>ROUND(E80*H80,2)</f>
        <v>0</v>
      </c>
      <c r="J80" s="181"/>
      <c r="K80" s="182">
        <f>ROUND(E80*J80,2)</f>
        <v>0</v>
      </c>
      <c r="L80" s="182">
        <v>21</v>
      </c>
      <c r="M80" s="182">
        <f>G80*(1+L80/100)</f>
        <v>0</v>
      </c>
      <c r="N80" s="180">
        <v>1.805E-2</v>
      </c>
      <c r="O80" s="180">
        <f>ROUND(E80*N80,2)</f>
        <v>0.09</v>
      </c>
      <c r="P80" s="180">
        <v>0</v>
      </c>
      <c r="Q80" s="180">
        <f>ROUND(E80*P80,2)</f>
        <v>0</v>
      </c>
      <c r="R80" s="182" t="s">
        <v>317</v>
      </c>
      <c r="S80" s="182" t="s">
        <v>195</v>
      </c>
      <c r="T80" s="183" t="s">
        <v>196</v>
      </c>
      <c r="U80" s="158">
        <v>0</v>
      </c>
      <c r="V80" s="158">
        <f>ROUND(E80*U80,2)</f>
        <v>0</v>
      </c>
      <c r="W80" s="158"/>
      <c r="X80" s="158" t="s">
        <v>255</v>
      </c>
      <c r="Y80" s="158" t="s">
        <v>198</v>
      </c>
      <c r="Z80" s="148"/>
      <c r="AA80" s="148"/>
      <c r="AB80" s="148"/>
      <c r="AC80" s="148"/>
      <c r="AD80" s="148"/>
      <c r="AE80" s="148"/>
      <c r="AF80" s="148"/>
      <c r="AG80" s="148" t="s">
        <v>318</v>
      </c>
      <c r="AH80" s="148"/>
      <c r="AI80" s="148"/>
      <c r="AJ80" s="148"/>
      <c r="AK80" s="148"/>
      <c r="AL80" s="148"/>
      <c r="AM80" s="148"/>
      <c r="AN80" s="148"/>
      <c r="AO80" s="148"/>
      <c r="AP80" s="148"/>
      <c r="AQ80" s="148"/>
      <c r="AR80" s="148"/>
      <c r="AS80" s="148"/>
      <c r="AT80" s="148"/>
      <c r="AU80" s="148"/>
      <c r="AV80" s="148"/>
      <c r="AW80" s="148"/>
      <c r="AX80" s="148"/>
      <c r="AY80" s="148"/>
      <c r="AZ80" s="148"/>
      <c r="BA80" s="148"/>
      <c r="BB80" s="148"/>
      <c r="BC80" s="148"/>
      <c r="BD80" s="148"/>
      <c r="BE80" s="148"/>
      <c r="BF80" s="148"/>
      <c r="BG80" s="148"/>
      <c r="BH80" s="148"/>
    </row>
    <row r="81" spans="1:60" outlineLevel="1" x14ac:dyDescent="0.2">
      <c r="A81" s="169">
        <v>33</v>
      </c>
      <c r="B81" s="170" t="s">
        <v>464</v>
      </c>
      <c r="C81" s="185" t="s">
        <v>465</v>
      </c>
      <c r="D81" s="171" t="s">
        <v>288</v>
      </c>
      <c r="E81" s="172">
        <v>23</v>
      </c>
      <c r="F81" s="173"/>
      <c r="G81" s="174">
        <f>ROUND(E81*F81,2)</f>
        <v>0</v>
      </c>
      <c r="H81" s="173"/>
      <c r="I81" s="174">
        <f>ROUND(E81*H81,2)</f>
        <v>0</v>
      </c>
      <c r="J81" s="173"/>
      <c r="K81" s="174">
        <f>ROUND(E81*J81,2)</f>
        <v>0</v>
      </c>
      <c r="L81" s="174">
        <v>21</v>
      </c>
      <c r="M81" s="174">
        <f>G81*(1+L81/100)</f>
        <v>0</v>
      </c>
      <c r="N81" s="172">
        <v>3.0000000000000001E-5</v>
      </c>
      <c r="O81" s="172">
        <f>ROUND(E81*N81,2)</f>
        <v>0</v>
      </c>
      <c r="P81" s="172">
        <v>0</v>
      </c>
      <c r="Q81" s="172">
        <f>ROUND(E81*P81,2)</f>
        <v>0</v>
      </c>
      <c r="R81" s="174" t="s">
        <v>317</v>
      </c>
      <c r="S81" s="174" t="s">
        <v>195</v>
      </c>
      <c r="T81" s="175" t="s">
        <v>196</v>
      </c>
      <c r="U81" s="158">
        <v>0</v>
      </c>
      <c r="V81" s="158">
        <f>ROUND(E81*U81,2)</f>
        <v>0</v>
      </c>
      <c r="W81" s="158"/>
      <c r="X81" s="158" t="s">
        <v>255</v>
      </c>
      <c r="Y81" s="158" t="s">
        <v>198</v>
      </c>
      <c r="Z81" s="148"/>
      <c r="AA81" s="148"/>
      <c r="AB81" s="148"/>
      <c r="AC81" s="148"/>
      <c r="AD81" s="148"/>
      <c r="AE81" s="148"/>
      <c r="AF81" s="148"/>
      <c r="AG81" s="148" t="s">
        <v>318</v>
      </c>
      <c r="AH81" s="148"/>
      <c r="AI81" s="148"/>
      <c r="AJ81" s="148"/>
      <c r="AK81" s="148"/>
      <c r="AL81" s="148"/>
      <c r="AM81" s="148"/>
      <c r="AN81" s="148"/>
      <c r="AO81" s="148"/>
      <c r="AP81" s="148"/>
      <c r="AQ81" s="148"/>
      <c r="AR81" s="148"/>
      <c r="AS81" s="148"/>
      <c r="AT81" s="148"/>
      <c r="AU81" s="148"/>
      <c r="AV81" s="148"/>
      <c r="AW81" s="148"/>
      <c r="AX81" s="148"/>
      <c r="AY81" s="148"/>
      <c r="AZ81" s="148"/>
      <c r="BA81" s="148"/>
      <c r="BB81" s="148"/>
      <c r="BC81" s="148"/>
      <c r="BD81" s="148"/>
      <c r="BE81" s="148"/>
      <c r="BF81" s="148"/>
      <c r="BG81" s="148"/>
      <c r="BH81" s="148"/>
    </row>
    <row r="82" spans="1:60" outlineLevel="2" x14ac:dyDescent="0.2">
      <c r="A82" s="155"/>
      <c r="B82" s="156"/>
      <c r="C82" s="186" t="s">
        <v>466</v>
      </c>
      <c r="D82" s="159"/>
      <c r="E82" s="160">
        <v>23</v>
      </c>
      <c r="F82" s="158"/>
      <c r="G82" s="158"/>
      <c r="H82" s="158"/>
      <c r="I82" s="158"/>
      <c r="J82" s="158"/>
      <c r="K82" s="158"/>
      <c r="L82" s="158"/>
      <c r="M82" s="158"/>
      <c r="N82" s="157"/>
      <c r="O82" s="157"/>
      <c r="P82" s="157"/>
      <c r="Q82" s="157"/>
      <c r="R82" s="158"/>
      <c r="S82" s="158"/>
      <c r="T82" s="158"/>
      <c r="U82" s="158"/>
      <c r="V82" s="158"/>
      <c r="W82" s="158"/>
      <c r="X82" s="158"/>
      <c r="Y82" s="158"/>
      <c r="Z82" s="148"/>
      <c r="AA82" s="148"/>
      <c r="AB82" s="148"/>
      <c r="AC82" s="148"/>
      <c r="AD82" s="148"/>
      <c r="AE82" s="148"/>
      <c r="AF82" s="148"/>
      <c r="AG82" s="148" t="s">
        <v>203</v>
      </c>
      <c r="AH82" s="148">
        <v>5</v>
      </c>
      <c r="AI82" s="148"/>
      <c r="AJ82" s="148"/>
      <c r="AK82" s="148"/>
      <c r="AL82" s="148"/>
      <c r="AM82" s="148"/>
      <c r="AN82" s="148"/>
      <c r="AO82" s="148"/>
      <c r="AP82" s="148"/>
      <c r="AQ82" s="148"/>
      <c r="AR82" s="148"/>
      <c r="AS82" s="148"/>
      <c r="AT82" s="148"/>
      <c r="AU82" s="148"/>
      <c r="AV82" s="148"/>
      <c r="AW82" s="148"/>
      <c r="AX82" s="148"/>
      <c r="AY82" s="148"/>
      <c r="AZ82" s="148"/>
      <c r="BA82" s="148"/>
      <c r="BB82" s="148"/>
      <c r="BC82" s="148"/>
      <c r="BD82" s="148"/>
      <c r="BE82" s="148"/>
      <c r="BF82" s="148"/>
      <c r="BG82" s="148"/>
      <c r="BH82" s="148"/>
    </row>
    <row r="83" spans="1:60" outlineLevel="1" x14ac:dyDescent="0.2">
      <c r="A83" s="177">
        <v>34</v>
      </c>
      <c r="B83" s="178" t="s">
        <v>257</v>
      </c>
      <c r="C83" s="187" t="s">
        <v>258</v>
      </c>
      <c r="D83" s="179" t="s">
        <v>246</v>
      </c>
      <c r="E83" s="180">
        <v>673.92</v>
      </c>
      <c r="F83" s="181"/>
      <c r="G83" s="182">
        <f>ROUND(E83*F83,2)</f>
        <v>0</v>
      </c>
      <c r="H83" s="181"/>
      <c r="I83" s="182">
        <f>ROUND(E83*H83,2)</f>
        <v>0</v>
      </c>
      <c r="J83" s="181"/>
      <c r="K83" s="182">
        <f>ROUND(E83*J83,2)</f>
        <v>0</v>
      </c>
      <c r="L83" s="182">
        <v>21</v>
      </c>
      <c r="M83" s="182">
        <f>G83*(1+L83/100)</f>
        <v>0</v>
      </c>
      <c r="N83" s="180">
        <v>0</v>
      </c>
      <c r="O83" s="180">
        <f>ROUND(E83*N83,2)</f>
        <v>0</v>
      </c>
      <c r="P83" s="180">
        <v>0</v>
      </c>
      <c r="Q83" s="180">
        <f>ROUND(E83*P83,2)</f>
        <v>0</v>
      </c>
      <c r="R83" s="182"/>
      <c r="S83" s="182" t="s">
        <v>228</v>
      </c>
      <c r="T83" s="183" t="s">
        <v>207</v>
      </c>
      <c r="U83" s="158">
        <v>0</v>
      </c>
      <c r="V83" s="158">
        <f>ROUND(E83*U83,2)</f>
        <v>0</v>
      </c>
      <c r="W83" s="158"/>
      <c r="X83" s="158" t="s">
        <v>255</v>
      </c>
      <c r="Y83" s="158" t="s">
        <v>198</v>
      </c>
      <c r="Z83" s="148"/>
      <c r="AA83" s="148"/>
      <c r="AB83" s="148"/>
      <c r="AC83" s="148"/>
      <c r="AD83" s="148"/>
      <c r="AE83" s="148"/>
      <c r="AF83" s="148"/>
      <c r="AG83" s="148" t="s">
        <v>256</v>
      </c>
      <c r="AH83" s="148"/>
      <c r="AI83" s="148"/>
      <c r="AJ83" s="148"/>
      <c r="AK83" s="148"/>
      <c r="AL83" s="148"/>
      <c r="AM83" s="148"/>
      <c r="AN83" s="148"/>
      <c r="AO83" s="148"/>
      <c r="AP83" s="148"/>
      <c r="AQ83" s="148"/>
      <c r="AR83" s="148"/>
      <c r="AS83" s="148"/>
      <c r="AT83" s="148"/>
      <c r="AU83" s="148"/>
      <c r="AV83" s="148"/>
      <c r="AW83" s="148"/>
      <c r="AX83" s="148"/>
      <c r="AY83" s="148"/>
      <c r="AZ83" s="148"/>
      <c r="BA83" s="148"/>
      <c r="BB83" s="148"/>
      <c r="BC83" s="148"/>
      <c r="BD83" s="148"/>
      <c r="BE83" s="148"/>
      <c r="BF83" s="148"/>
      <c r="BG83" s="148"/>
      <c r="BH83" s="148"/>
    </row>
    <row r="84" spans="1:60" x14ac:dyDescent="0.2">
      <c r="A84" s="162" t="s">
        <v>189</v>
      </c>
      <c r="B84" s="163" t="s">
        <v>110</v>
      </c>
      <c r="C84" s="184" t="s">
        <v>111</v>
      </c>
      <c r="D84" s="164"/>
      <c r="E84" s="165"/>
      <c r="F84" s="166"/>
      <c r="G84" s="166">
        <f>SUMIF(AG85:AG86,"&lt;&gt;NOR",G85:G86)</f>
        <v>0</v>
      </c>
      <c r="H84" s="166"/>
      <c r="I84" s="166">
        <f>SUM(I85:I86)</f>
        <v>0</v>
      </c>
      <c r="J84" s="166"/>
      <c r="K84" s="166">
        <f>SUM(K85:K86)</f>
        <v>0</v>
      </c>
      <c r="L84" s="166"/>
      <c r="M84" s="166">
        <f>SUM(M85:M86)</f>
        <v>0</v>
      </c>
      <c r="N84" s="165"/>
      <c r="O84" s="165">
        <f>SUM(O85:O86)</f>
        <v>0.21</v>
      </c>
      <c r="P84" s="165"/>
      <c r="Q84" s="165">
        <f>SUM(Q85:Q86)</f>
        <v>0</v>
      </c>
      <c r="R84" s="166"/>
      <c r="S84" s="166"/>
      <c r="T84" s="167"/>
      <c r="U84" s="161"/>
      <c r="V84" s="161">
        <f>SUM(V85:V86)</f>
        <v>0</v>
      </c>
      <c r="W84" s="161"/>
      <c r="X84" s="161"/>
      <c r="Y84" s="161"/>
      <c r="AG84" t="s">
        <v>190</v>
      </c>
    </row>
    <row r="85" spans="1:60" outlineLevel="1" x14ac:dyDescent="0.2">
      <c r="A85" s="177">
        <v>35</v>
      </c>
      <c r="B85" s="178" t="s">
        <v>259</v>
      </c>
      <c r="C85" s="187" t="s">
        <v>260</v>
      </c>
      <c r="D85" s="179" t="s">
        <v>261</v>
      </c>
      <c r="E85" s="180">
        <v>2106</v>
      </c>
      <c r="F85" s="181"/>
      <c r="G85" s="182">
        <f>ROUND(E85*F85,2)</f>
        <v>0</v>
      </c>
      <c r="H85" s="181"/>
      <c r="I85" s="182">
        <f>ROUND(E85*H85,2)</f>
        <v>0</v>
      </c>
      <c r="J85" s="181"/>
      <c r="K85" s="182">
        <f>ROUND(E85*J85,2)</f>
        <v>0</v>
      </c>
      <c r="L85" s="182">
        <v>21</v>
      </c>
      <c r="M85" s="182">
        <f>G85*(1+L85/100)</f>
        <v>0</v>
      </c>
      <c r="N85" s="180">
        <v>1E-4</v>
      </c>
      <c r="O85" s="180">
        <f>ROUND(E85*N85,2)</f>
        <v>0.21</v>
      </c>
      <c r="P85" s="180">
        <v>0</v>
      </c>
      <c r="Q85" s="180">
        <f>ROUND(E85*P85,2)</f>
        <v>0</v>
      </c>
      <c r="R85" s="182"/>
      <c r="S85" s="182" t="s">
        <v>228</v>
      </c>
      <c r="T85" s="183" t="s">
        <v>207</v>
      </c>
      <c r="U85" s="158">
        <v>0</v>
      </c>
      <c r="V85" s="158">
        <f>ROUND(E85*U85,2)</f>
        <v>0</v>
      </c>
      <c r="W85" s="158"/>
      <c r="X85" s="158" t="s">
        <v>197</v>
      </c>
      <c r="Y85" s="158" t="s">
        <v>198</v>
      </c>
      <c r="Z85" s="148"/>
      <c r="AA85" s="148"/>
      <c r="AB85" s="148"/>
      <c r="AC85" s="148"/>
      <c r="AD85" s="148"/>
      <c r="AE85" s="148"/>
      <c r="AF85" s="148"/>
      <c r="AG85" s="148" t="s">
        <v>208</v>
      </c>
      <c r="AH85" s="148"/>
      <c r="AI85" s="148"/>
      <c r="AJ85" s="148"/>
      <c r="AK85" s="148"/>
      <c r="AL85" s="148"/>
      <c r="AM85" s="148"/>
      <c r="AN85" s="148"/>
      <c r="AO85" s="148"/>
      <c r="AP85" s="148"/>
      <c r="AQ85" s="148"/>
      <c r="AR85" s="148"/>
      <c r="AS85" s="148"/>
      <c r="AT85" s="148"/>
      <c r="AU85" s="148"/>
      <c r="AV85" s="148"/>
      <c r="AW85" s="148"/>
      <c r="AX85" s="148"/>
      <c r="AY85" s="148"/>
      <c r="AZ85" s="148"/>
      <c r="BA85" s="148"/>
      <c r="BB85" s="148"/>
      <c r="BC85" s="148"/>
      <c r="BD85" s="148"/>
      <c r="BE85" s="148"/>
      <c r="BF85" s="148"/>
      <c r="BG85" s="148"/>
      <c r="BH85" s="148"/>
    </row>
    <row r="86" spans="1:60" ht="22.5" outlineLevel="1" x14ac:dyDescent="0.2">
      <c r="A86" s="177">
        <v>36</v>
      </c>
      <c r="B86" s="178" t="s">
        <v>262</v>
      </c>
      <c r="C86" s="187" t="s">
        <v>263</v>
      </c>
      <c r="D86" s="179" t="s">
        <v>261</v>
      </c>
      <c r="E86" s="180">
        <v>2106</v>
      </c>
      <c r="F86" s="181"/>
      <c r="G86" s="182">
        <f>ROUND(E86*F86,2)</f>
        <v>0</v>
      </c>
      <c r="H86" s="181"/>
      <c r="I86" s="182">
        <f>ROUND(E86*H86,2)</f>
        <v>0</v>
      </c>
      <c r="J86" s="181"/>
      <c r="K86" s="182">
        <f>ROUND(E86*J86,2)</f>
        <v>0</v>
      </c>
      <c r="L86" s="182">
        <v>21</v>
      </c>
      <c r="M86" s="182">
        <f>G86*(1+L86/100)</f>
        <v>0</v>
      </c>
      <c r="N86" s="180">
        <v>0</v>
      </c>
      <c r="O86" s="180">
        <f>ROUND(E86*N86,2)</f>
        <v>0</v>
      </c>
      <c r="P86" s="180">
        <v>0</v>
      </c>
      <c r="Q86" s="180">
        <f>ROUND(E86*P86,2)</f>
        <v>0</v>
      </c>
      <c r="R86" s="182"/>
      <c r="S86" s="182" t="s">
        <v>228</v>
      </c>
      <c r="T86" s="183" t="s">
        <v>207</v>
      </c>
      <c r="U86" s="158">
        <v>0</v>
      </c>
      <c r="V86" s="158">
        <f>ROUND(E86*U86,2)</f>
        <v>0</v>
      </c>
      <c r="W86" s="158"/>
      <c r="X86" s="158" t="s">
        <v>197</v>
      </c>
      <c r="Y86" s="158" t="s">
        <v>198</v>
      </c>
      <c r="Z86" s="148"/>
      <c r="AA86" s="148"/>
      <c r="AB86" s="148"/>
      <c r="AC86" s="148"/>
      <c r="AD86" s="148"/>
      <c r="AE86" s="148"/>
      <c r="AF86" s="148"/>
      <c r="AG86" s="148" t="s">
        <v>208</v>
      </c>
      <c r="AH86" s="148"/>
      <c r="AI86" s="148"/>
      <c r="AJ86" s="148"/>
      <c r="AK86" s="148"/>
      <c r="AL86" s="148"/>
      <c r="AM86" s="148"/>
      <c r="AN86" s="148"/>
      <c r="AO86" s="148"/>
      <c r="AP86" s="148"/>
      <c r="AQ86" s="148"/>
      <c r="AR86" s="148"/>
      <c r="AS86" s="148"/>
      <c r="AT86" s="148"/>
      <c r="AU86" s="148"/>
      <c r="AV86" s="148"/>
      <c r="AW86" s="148"/>
      <c r="AX86" s="148"/>
      <c r="AY86" s="148"/>
      <c r="AZ86" s="148"/>
      <c r="BA86" s="148"/>
      <c r="BB86" s="148"/>
      <c r="BC86" s="148"/>
      <c r="BD86" s="148"/>
      <c r="BE86" s="148"/>
      <c r="BF86" s="148"/>
      <c r="BG86" s="148"/>
      <c r="BH86" s="148"/>
    </row>
    <row r="87" spans="1:60" x14ac:dyDescent="0.2">
      <c r="A87" s="162" t="s">
        <v>189</v>
      </c>
      <c r="B87" s="163" t="s">
        <v>112</v>
      </c>
      <c r="C87" s="184" t="s">
        <v>113</v>
      </c>
      <c r="D87" s="164"/>
      <c r="E87" s="165"/>
      <c r="F87" s="166"/>
      <c r="G87" s="166">
        <f>SUMIF(AG88:AG93,"&lt;&gt;NOR",G88:G93)</f>
        <v>0</v>
      </c>
      <c r="H87" s="166"/>
      <c r="I87" s="166">
        <f>SUM(I88:I93)</f>
        <v>0</v>
      </c>
      <c r="J87" s="166"/>
      <c r="K87" s="166">
        <f>SUM(K88:K93)</f>
        <v>0</v>
      </c>
      <c r="L87" s="166"/>
      <c r="M87" s="166">
        <f>SUM(M88:M93)</f>
        <v>0</v>
      </c>
      <c r="N87" s="165"/>
      <c r="O87" s="165">
        <f>SUM(O88:O93)</f>
        <v>0.02</v>
      </c>
      <c r="P87" s="165"/>
      <c r="Q87" s="165">
        <f>SUM(Q88:Q93)</f>
        <v>0</v>
      </c>
      <c r="R87" s="166"/>
      <c r="S87" s="166"/>
      <c r="T87" s="167"/>
      <c r="U87" s="161"/>
      <c r="V87" s="161">
        <f>SUM(V88:V93)</f>
        <v>0</v>
      </c>
      <c r="W87" s="161"/>
      <c r="X87" s="161"/>
      <c r="Y87" s="161"/>
      <c r="AG87" t="s">
        <v>190</v>
      </c>
    </row>
    <row r="88" spans="1:60" ht="22.5" outlineLevel="1" x14ac:dyDescent="0.2">
      <c r="A88" s="177">
        <v>37</v>
      </c>
      <c r="B88" s="178" t="s">
        <v>264</v>
      </c>
      <c r="C88" s="187" t="s">
        <v>265</v>
      </c>
      <c r="D88" s="179" t="s">
        <v>193</v>
      </c>
      <c r="E88" s="180">
        <v>207</v>
      </c>
      <c r="F88" s="181"/>
      <c r="G88" s="182">
        <f t="shared" ref="G88:G93" si="7">ROUND(E88*F88,2)</f>
        <v>0</v>
      </c>
      <c r="H88" s="181"/>
      <c r="I88" s="182">
        <f t="shared" ref="I88:I93" si="8">ROUND(E88*H88,2)</f>
        <v>0</v>
      </c>
      <c r="J88" s="181"/>
      <c r="K88" s="182">
        <f t="shared" ref="K88:K93" si="9">ROUND(E88*J88,2)</f>
        <v>0</v>
      </c>
      <c r="L88" s="182">
        <v>21</v>
      </c>
      <c r="M88" s="182">
        <f t="shared" ref="M88:M93" si="10">G88*(1+L88/100)</f>
        <v>0</v>
      </c>
      <c r="N88" s="180">
        <v>0</v>
      </c>
      <c r="O88" s="180">
        <f t="shared" ref="O88:O93" si="11">ROUND(E88*N88,2)</f>
        <v>0</v>
      </c>
      <c r="P88" s="180">
        <v>0</v>
      </c>
      <c r="Q88" s="180">
        <f t="shared" ref="Q88:Q93" si="12">ROUND(E88*P88,2)</f>
        <v>0</v>
      </c>
      <c r="R88" s="182"/>
      <c r="S88" s="182" t="s">
        <v>228</v>
      </c>
      <c r="T88" s="183" t="s">
        <v>207</v>
      </c>
      <c r="U88" s="158">
        <v>0</v>
      </c>
      <c r="V88" s="158">
        <f t="shared" ref="V88:V93" si="13">ROUND(E88*U88,2)</f>
        <v>0</v>
      </c>
      <c r="W88" s="158"/>
      <c r="X88" s="158" t="s">
        <v>197</v>
      </c>
      <c r="Y88" s="158" t="s">
        <v>198</v>
      </c>
      <c r="Z88" s="148"/>
      <c r="AA88" s="148"/>
      <c r="AB88" s="148"/>
      <c r="AC88" s="148"/>
      <c r="AD88" s="148"/>
      <c r="AE88" s="148"/>
      <c r="AF88" s="148"/>
      <c r="AG88" s="148" t="s">
        <v>208</v>
      </c>
      <c r="AH88" s="148"/>
      <c r="AI88" s="148"/>
      <c r="AJ88" s="148"/>
      <c r="AK88" s="148"/>
      <c r="AL88" s="148"/>
      <c r="AM88" s="148"/>
      <c r="AN88" s="148"/>
      <c r="AO88" s="148"/>
      <c r="AP88" s="148"/>
      <c r="AQ88" s="148"/>
      <c r="AR88" s="148"/>
      <c r="AS88" s="148"/>
      <c r="AT88" s="148"/>
      <c r="AU88" s="148"/>
      <c r="AV88" s="148"/>
      <c r="AW88" s="148"/>
      <c r="AX88" s="148"/>
      <c r="AY88" s="148"/>
      <c r="AZ88" s="148"/>
      <c r="BA88" s="148"/>
      <c r="BB88" s="148"/>
      <c r="BC88" s="148"/>
      <c r="BD88" s="148"/>
      <c r="BE88" s="148"/>
      <c r="BF88" s="148"/>
      <c r="BG88" s="148"/>
      <c r="BH88" s="148"/>
    </row>
    <row r="89" spans="1:60" outlineLevel="1" x14ac:dyDescent="0.2">
      <c r="A89" s="177">
        <v>38</v>
      </c>
      <c r="B89" s="178" t="s">
        <v>266</v>
      </c>
      <c r="C89" s="187" t="s">
        <v>267</v>
      </c>
      <c r="D89" s="179" t="s">
        <v>193</v>
      </c>
      <c r="E89" s="180">
        <v>207</v>
      </c>
      <c r="F89" s="181"/>
      <c r="G89" s="182">
        <f t="shared" si="7"/>
        <v>0</v>
      </c>
      <c r="H89" s="181"/>
      <c r="I89" s="182">
        <f t="shared" si="8"/>
        <v>0</v>
      </c>
      <c r="J89" s="181"/>
      <c r="K89" s="182">
        <f t="shared" si="9"/>
        <v>0</v>
      </c>
      <c r="L89" s="182">
        <v>21</v>
      </c>
      <c r="M89" s="182">
        <f t="shared" si="10"/>
        <v>0</v>
      </c>
      <c r="N89" s="180">
        <v>0</v>
      </c>
      <c r="O89" s="180">
        <f t="shared" si="11"/>
        <v>0</v>
      </c>
      <c r="P89" s="180">
        <v>0</v>
      </c>
      <c r="Q89" s="180">
        <f t="shared" si="12"/>
        <v>0</v>
      </c>
      <c r="R89" s="182"/>
      <c r="S89" s="182" t="s">
        <v>228</v>
      </c>
      <c r="T89" s="183" t="s">
        <v>207</v>
      </c>
      <c r="U89" s="158">
        <v>0</v>
      </c>
      <c r="V89" s="158">
        <f t="shared" si="13"/>
        <v>0</v>
      </c>
      <c r="W89" s="158"/>
      <c r="X89" s="158" t="s">
        <v>197</v>
      </c>
      <c r="Y89" s="158" t="s">
        <v>198</v>
      </c>
      <c r="Z89" s="148"/>
      <c r="AA89" s="148"/>
      <c r="AB89" s="148"/>
      <c r="AC89" s="148"/>
      <c r="AD89" s="148"/>
      <c r="AE89" s="148"/>
      <c r="AF89" s="148"/>
      <c r="AG89" s="148" t="s">
        <v>208</v>
      </c>
      <c r="AH89" s="148"/>
      <c r="AI89" s="148"/>
      <c r="AJ89" s="148"/>
      <c r="AK89" s="148"/>
      <c r="AL89" s="148"/>
      <c r="AM89" s="148"/>
      <c r="AN89" s="148"/>
      <c r="AO89" s="148"/>
      <c r="AP89" s="148"/>
      <c r="AQ89" s="148"/>
      <c r="AR89" s="148"/>
      <c r="AS89" s="148"/>
      <c r="AT89" s="148"/>
      <c r="AU89" s="148"/>
      <c r="AV89" s="148"/>
      <c r="AW89" s="148"/>
      <c r="AX89" s="148"/>
      <c r="AY89" s="148"/>
      <c r="AZ89" s="148"/>
      <c r="BA89" s="148"/>
      <c r="BB89" s="148"/>
      <c r="BC89" s="148"/>
      <c r="BD89" s="148"/>
      <c r="BE89" s="148"/>
      <c r="BF89" s="148"/>
      <c r="BG89" s="148"/>
      <c r="BH89" s="148"/>
    </row>
    <row r="90" spans="1:60" outlineLevel="1" x14ac:dyDescent="0.2">
      <c r="A90" s="177">
        <v>39</v>
      </c>
      <c r="B90" s="178" t="s">
        <v>268</v>
      </c>
      <c r="C90" s="187" t="s">
        <v>269</v>
      </c>
      <c r="D90" s="179" t="s">
        <v>193</v>
      </c>
      <c r="E90" s="180">
        <v>207</v>
      </c>
      <c r="F90" s="181"/>
      <c r="G90" s="182">
        <f t="shared" si="7"/>
        <v>0</v>
      </c>
      <c r="H90" s="181"/>
      <c r="I90" s="182">
        <f t="shared" si="8"/>
        <v>0</v>
      </c>
      <c r="J90" s="181"/>
      <c r="K90" s="182">
        <f t="shared" si="9"/>
        <v>0</v>
      </c>
      <c r="L90" s="182">
        <v>21</v>
      </c>
      <c r="M90" s="182">
        <f t="shared" si="10"/>
        <v>0</v>
      </c>
      <c r="N90" s="180">
        <v>0</v>
      </c>
      <c r="O90" s="180">
        <f t="shared" si="11"/>
        <v>0</v>
      </c>
      <c r="P90" s="180">
        <v>0</v>
      </c>
      <c r="Q90" s="180">
        <f t="shared" si="12"/>
        <v>0</v>
      </c>
      <c r="R90" s="182"/>
      <c r="S90" s="182" t="s">
        <v>228</v>
      </c>
      <c r="T90" s="183" t="s">
        <v>207</v>
      </c>
      <c r="U90" s="158">
        <v>0</v>
      </c>
      <c r="V90" s="158">
        <f t="shared" si="13"/>
        <v>0</v>
      </c>
      <c r="W90" s="158"/>
      <c r="X90" s="158" t="s">
        <v>197</v>
      </c>
      <c r="Y90" s="158" t="s">
        <v>198</v>
      </c>
      <c r="Z90" s="148"/>
      <c r="AA90" s="148"/>
      <c r="AB90" s="148"/>
      <c r="AC90" s="148"/>
      <c r="AD90" s="148"/>
      <c r="AE90" s="148"/>
      <c r="AF90" s="148"/>
      <c r="AG90" s="148" t="s">
        <v>208</v>
      </c>
      <c r="AH90" s="148"/>
      <c r="AI90" s="148"/>
      <c r="AJ90" s="148"/>
      <c r="AK90" s="148"/>
      <c r="AL90" s="148"/>
      <c r="AM90" s="148"/>
      <c r="AN90" s="148"/>
      <c r="AO90" s="148"/>
      <c r="AP90" s="148"/>
      <c r="AQ90" s="148"/>
      <c r="AR90" s="148"/>
      <c r="AS90" s="148"/>
      <c r="AT90" s="148"/>
      <c r="AU90" s="148"/>
      <c r="AV90" s="148"/>
      <c r="AW90" s="148"/>
      <c r="AX90" s="148"/>
      <c r="AY90" s="148"/>
      <c r="AZ90" s="148"/>
      <c r="BA90" s="148"/>
      <c r="BB90" s="148"/>
      <c r="BC90" s="148"/>
      <c r="BD90" s="148"/>
      <c r="BE90" s="148"/>
      <c r="BF90" s="148"/>
      <c r="BG90" s="148"/>
      <c r="BH90" s="148"/>
    </row>
    <row r="91" spans="1:60" outlineLevel="1" x14ac:dyDescent="0.2">
      <c r="A91" s="177">
        <v>40</v>
      </c>
      <c r="B91" s="178" t="s">
        <v>270</v>
      </c>
      <c r="C91" s="187" t="s">
        <v>271</v>
      </c>
      <c r="D91" s="179" t="s">
        <v>206</v>
      </c>
      <c r="E91" s="180">
        <v>1053</v>
      </c>
      <c r="F91" s="181"/>
      <c r="G91" s="182">
        <f t="shared" si="7"/>
        <v>0</v>
      </c>
      <c r="H91" s="181"/>
      <c r="I91" s="182">
        <f t="shared" si="8"/>
        <v>0</v>
      </c>
      <c r="J91" s="181"/>
      <c r="K91" s="182">
        <f t="shared" si="9"/>
        <v>0</v>
      </c>
      <c r="L91" s="182">
        <v>21</v>
      </c>
      <c r="M91" s="182">
        <f t="shared" si="10"/>
        <v>0</v>
      </c>
      <c r="N91" s="180">
        <v>0</v>
      </c>
      <c r="O91" s="180">
        <f t="shared" si="11"/>
        <v>0</v>
      </c>
      <c r="P91" s="180">
        <v>0</v>
      </c>
      <c r="Q91" s="180">
        <f t="shared" si="12"/>
        <v>0</v>
      </c>
      <c r="R91" s="182"/>
      <c r="S91" s="182" t="s">
        <v>228</v>
      </c>
      <c r="T91" s="183" t="s">
        <v>207</v>
      </c>
      <c r="U91" s="158">
        <v>0</v>
      </c>
      <c r="V91" s="158">
        <f t="shared" si="13"/>
        <v>0</v>
      </c>
      <c r="W91" s="158"/>
      <c r="X91" s="158" t="s">
        <v>197</v>
      </c>
      <c r="Y91" s="158" t="s">
        <v>198</v>
      </c>
      <c r="Z91" s="148"/>
      <c r="AA91" s="148"/>
      <c r="AB91" s="148"/>
      <c r="AC91" s="148"/>
      <c r="AD91" s="148"/>
      <c r="AE91" s="148"/>
      <c r="AF91" s="148"/>
      <c r="AG91" s="148" t="s">
        <v>208</v>
      </c>
      <c r="AH91" s="148"/>
      <c r="AI91" s="148"/>
      <c r="AJ91" s="148"/>
      <c r="AK91" s="148"/>
      <c r="AL91" s="148"/>
      <c r="AM91" s="148"/>
      <c r="AN91" s="148"/>
      <c r="AO91" s="148"/>
      <c r="AP91" s="148"/>
      <c r="AQ91" s="148"/>
      <c r="AR91" s="148"/>
      <c r="AS91" s="148"/>
      <c r="AT91" s="148"/>
      <c r="AU91" s="148"/>
      <c r="AV91" s="148"/>
      <c r="AW91" s="148"/>
      <c r="AX91" s="148"/>
      <c r="AY91" s="148"/>
      <c r="AZ91" s="148"/>
      <c r="BA91" s="148"/>
      <c r="BB91" s="148"/>
      <c r="BC91" s="148"/>
      <c r="BD91" s="148"/>
      <c r="BE91" s="148"/>
      <c r="BF91" s="148"/>
      <c r="BG91" s="148"/>
      <c r="BH91" s="148"/>
    </row>
    <row r="92" spans="1:60" outlineLevel="1" x14ac:dyDescent="0.2">
      <c r="A92" s="177">
        <v>41</v>
      </c>
      <c r="B92" s="178" t="s">
        <v>272</v>
      </c>
      <c r="C92" s="187" t="s">
        <v>273</v>
      </c>
      <c r="D92" s="179" t="s">
        <v>206</v>
      </c>
      <c r="E92" s="180">
        <v>1053</v>
      </c>
      <c r="F92" s="181"/>
      <c r="G92" s="182">
        <f t="shared" si="7"/>
        <v>0</v>
      </c>
      <c r="H92" s="181"/>
      <c r="I92" s="182">
        <f t="shared" si="8"/>
        <v>0</v>
      </c>
      <c r="J92" s="181"/>
      <c r="K92" s="182">
        <f t="shared" si="9"/>
        <v>0</v>
      </c>
      <c r="L92" s="182">
        <v>21</v>
      </c>
      <c r="M92" s="182">
        <f t="shared" si="10"/>
        <v>0</v>
      </c>
      <c r="N92" s="180">
        <v>0</v>
      </c>
      <c r="O92" s="180">
        <f t="shared" si="11"/>
        <v>0</v>
      </c>
      <c r="P92" s="180">
        <v>0</v>
      </c>
      <c r="Q92" s="180">
        <f t="shared" si="12"/>
        <v>0</v>
      </c>
      <c r="R92" s="182"/>
      <c r="S92" s="182" t="s">
        <v>228</v>
      </c>
      <c r="T92" s="183" t="s">
        <v>207</v>
      </c>
      <c r="U92" s="158">
        <v>0</v>
      </c>
      <c r="V92" s="158">
        <f t="shared" si="13"/>
        <v>0</v>
      </c>
      <c r="W92" s="158"/>
      <c r="X92" s="158" t="s">
        <v>197</v>
      </c>
      <c r="Y92" s="158" t="s">
        <v>198</v>
      </c>
      <c r="Z92" s="148"/>
      <c r="AA92" s="148"/>
      <c r="AB92" s="148"/>
      <c r="AC92" s="148"/>
      <c r="AD92" s="148"/>
      <c r="AE92" s="148"/>
      <c r="AF92" s="148"/>
      <c r="AG92" s="148" t="s">
        <v>208</v>
      </c>
      <c r="AH92" s="148"/>
      <c r="AI92" s="148"/>
      <c r="AJ92" s="148"/>
      <c r="AK92" s="148"/>
      <c r="AL92" s="148"/>
      <c r="AM92" s="148"/>
      <c r="AN92" s="148"/>
      <c r="AO92" s="148"/>
      <c r="AP92" s="148"/>
      <c r="AQ92" s="148"/>
      <c r="AR92" s="148"/>
      <c r="AS92" s="148"/>
      <c r="AT92" s="148"/>
      <c r="AU92" s="148"/>
      <c r="AV92" s="148"/>
      <c r="AW92" s="148"/>
      <c r="AX92" s="148"/>
      <c r="AY92" s="148"/>
      <c r="AZ92" s="148"/>
      <c r="BA92" s="148"/>
      <c r="BB92" s="148"/>
      <c r="BC92" s="148"/>
      <c r="BD92" s="148"/>
      <c r="BE92" s="148"/>
      <c r="BF92" s="148"/>
      <c r="BG92" s="148"/>
      <c r="BH92" s="148"/>
    </row>
    <row r="93" spans="1:60" outlineLevel="1" x14ac:dyDescent="0.2">
      <c r="A93" s="177">
        <v>42</v>
      </c>
      <c r="B93" s="178" t="s">
        <v>274</v>
      </c>
      <c r="C93" s="187" t="s">
        <v>275</v>
      </c>
      <c r="D93" s="179" t="s">
        <v>276</v>
      </c>
      <c r="E93" s="180">
        <v>21.06</v>
      </c>
      <c r="F93" s="181"/>
      <c r="G93" s="182">
        <f t="shared" si="7"/>
        <v>0</v>
      </c>
      <c r="H93" s="181"/>
      <c r="I93" s="182">
        <f t="shared" si="8"/>
        <v>0</v>
      </c>
      <c r="J93" s="181"/>
      <c r="K93" s="182">
        <f t="shared" si="9"/>
        <v>0</v>
      </c>
      <c r="L93" s="182">
        <v>21</v>
      </c>
      <c r="M93" s="182">
        <f t="shared" si="10"/>
        <v>0</v>
      </c>
      <c r="N93" s="180">
        <v>1E-3</v>
      </c>
      <c r="O93" s="180">
        <f t="shared" si="11"/>
        <v>0.02</v>
      </c>
      <c r="P93" s="180">
        <v>0</v>
      </c>
      <c r="Q93" s="180">
        <f t="shared" si="12"/>
        <v>0</v>
      </c>
      <c r="R93" s="182"/>
      <c r="S93" s="182" t="s">
        <v>228</v>
      </c>
      <c r="T93" s="183" t="s">
        <v>207</v>
      </c>
      <c r="U93" s="158">
        <v>0</v>
      </c>
      <c r="V93" s="158">
        <f t="shared" si="13"/>
        <v>0</v>
      </c>
      <c r="W93" s="158"/>
      <c r="X93" s="158" t="s">
        <v>255</v>
      </c>
      <c r="Y93" s="158" t="s">
        <v>198</v>
      </c>
      <c r="Z93" s="148"/>
      <c r="AA93" s="148"/>
      <c r="AB93" s="148"/>
      <c r="AC93" s="148"/>
      <c r="AD93" s="148"/>
      <c r="AE93" s="148"/>
      <c r="AF93" s="148"/>
      <c r="AG93" s="148" t="s">
        <v>256</v>
      </c>
      <c r="AH93" s="148"/>
      <c r="AI93" s="148"/>
      <c r="AJ93" s="148"/>
      <c r="AK93" s="148"/>
      <c r="AL93" s="148"/>
      <c r="AM93" s="148"/>
      <c r="AN93" s="148"/>
      <c r="AO93" s="148"/>
      <c r="AP93" s="148"/>
      <c r="AQ93" s="148"/>
      <c r="AR93" s="148"/>
      <c r="AS93" s="148"/>
      <c r="AT93" s="148"/>
      <c r="AU93" s="148"/>
      <c r="AV93" s="148"/>
      <c r="AW93" s="148"/>
      <c r="AX93" s="148"/>
      <c r="AY93" s="148"/>
      <c r="AZ93" s="148"/>
      <c r="BA93" s="148"/>
      <c r="BB93" s="148"/>
      <c r="BC93" s="148"/>
      <c r="BD93" s="148"/>
      <c r="BE93" s="148"/>
      <c r="BF93" s="148"/>
      <c r="BG93" s="148"/>
      <c r="BH93" s="148"/>
    </row>
    <row r="94" spans="1:60" x14ac:dyDescent="0.2">
      <c r="A94" s="162" t="s">
        <v>189</v>
      </c>
      <c r="B94" s="163" t="s">
        <v>121</v>
      </c>
      <c r="C94" s="184" t="s">
        <v>122</v>
      </c>
      <c r="D94" s="164"/>
      <c r="E94" s="165"/>
      <c r="F94" s="166"/>
      <c r="G94" s="166">
        <f>SUMIF(AG95:AG137,"&lt;&gt;NOR",G95:G137)</f>
        <v>0</v>
      </c>
      <c r="H94" s="166"/>
      <c r="I94" s="166">
        <f>SUM(I95:I137)</f>
        <v>0</v>
      </c>
      <c r="J94" s="166"/>
      <c r="K94" s="166">
        <f>SUM(K95:K137)</f>
        <v>0</v>
      </c>
      <c r="L94" s="166"/>
      <c r="M94" s="166">
        <f>SUM(M95:M137)</f>
        <v>0</v>
      </c>
      <c r="N94" s="165"/>
      <c r="O94" s="165">
        <f>SUM(O95:O137)</f>
        <v>25.54</v>
      </c>
      <c r="P94" s="165"/>
      <c r="Q94" s="165">
        <f>SUM(Q95:Q137)</f>
        <v>0</v>
      </c>
      <c r="R94" s="166"/>
      <c r="S94" s="166"/>
      <c r="T94" s="167"/>
      <c r="U94" s="161"/>
      <c r="V94" s="161">
        <f>SUM(V95:V137)</f>
        <v>241.12</v>
      </c>
      <c r="W94" s="161"/>
      <c r="X94" s="161"/>
      <c r="Y94" s="161"/>
      <c r="AG94" t="s">
        <v>190</v>
      </c>
    </row>
    <row r="95" spans="1:60" outlineLevel="1" x14ac:dyDescent="0.2">
      <c r="A95" s="169">
        <v>43</v>
      </c>
      <c r="B95" s="170" t="s">
        <v>467</v>
      </c>
      <c r="C95" s="185" t="s">
        <v>468</v>
      </c>
      <c r="D95" s="171" t="s">
        <v>288</v>
      </c>
      <c r="E95" s="172">
        <v>1</v>
      </c>
      <c r="F95" s="173"/>
      <c r="G95" s="174">
        <f>ROUND(E95*F95,2)</f>
        <v>0</v>
      </c>
      <c r="H95" s="173"/>
      <c r="I95" s="174">
        <f>ROUND(E95*H95,2)</f>
        <v>0</v>
      </c>
      <c r="J95" s="173"/>
      <c r="K95" s="174">
        <f>ROUND(E95*J95,2)</f>
        <v>0</v>
      </c>
      <c r="L95" s="174">
        <v>21</v>
      </c>
      <c r="M95" s="174">
        <f>G95*(1+L95/100)</f>
        <v>0</v>
      </c>
      <c r="N95" s="172">
        <v>0</v>
      </c>
      <c r="O95" s="172">
        <f>ROUND(E95*N95,2)</f>
        <v>0</v>
      </c>
      <c r="P95" s="172">
        <v>0</v>
      </c>
      <c r="Q95" s="172">
        <f>ROUND(E95*P95,2)</f>
        <v>0</v>
      </c>
      <c r="R95" s="174" t="s">
        <v>224</v>
      </c>
      <c r="S95" s="174" t="s">
        <v>195</v>
      </c>
      <c r="T95" s="175" t="s">
        <v>195</v>
      </c>
      <c r="U95" s="158">
        <v>0.92</v>
      </c>
      <c r="V95" s="158">
        <f>ROUND(E95*U95,2)</f>
        <v>0.92</v>
      </c>
      <c r="W95" s="158"/>
      <c r="X95" s="158" t="s">
        <v>197</v>
      </c>
      <c r="Y95" s="158" t="s">
        <v>198</v>
      </c>
      <c r="Z95" s="148"/>
      <c r="AA95" s="148"/>
      <c r="AB95" s="148"/>
      <c r="AC95" s="148"/>
      <c r="AD95" s="148"/>
      <c r="AE95" s="148"/>
      <c r="AF95" s="148"/>
      <c r="AG95" s="148" t="s">
        <v>199</v>
      </c>
      <c r="AH95" s="148"/>
      <c r="AI95" s="148"/>
      <c r="AJ95" s="148"/>
      <c r="AK95" s="148"/>
      <c r="AL95" s="148"/>
      <c r="AM95" s="148"/>
      <c r="AN95" s="148"/>
      <c r="AO95" s="148"/>
      <c r="AP95" s="148"/>
      <c r="AQ95" s="148"/>
      <c r="AR95" s="148"/>
      <c r="AS95" s="148"/>
      <c r="AT95" s="148"/>
      <c r="AU95" s="148"/>
      <c r="AV95" s="148"/>
      <c r="AW95" s="148"/>
      <c r="AX95" s="148"/>
      <c r="AY95" s="148"/>
      <c r="AZ95" s="148"/>
      <c r="BA95" s="148"/>
      <c r="BB95" s="148"/>
      <c r="BC95" s="148"/>
      <c r="BD95" s="148"/>
      <c r="BE95" s="148"/>
      <c r="BF95" s="148"/>
      <c r="BG95" s="148"/>
      <c r="BH95" s="148"/>
    </row>
    <row r="96" spans="1:60" outlineLevel="2" x14ac:dyDescent="0.2">
      <c r="A96" s="155"/>
      <c r="B96" s="156"/>
      <c r="C96" s="186" t="s">
        <v>469</v>
      </c>
      <c r="D96" s="159"/>
      <c r="E96" s="160">
        <v>1</v>
      </c>
      <c r="F96" s="158"/>
      <c r="G96" s="158"/>
      <c r="H96" s="158"/>
      <c r="I96" s="158"/>
      <c r="J96" s="158"/>
      <c r="K96" s="158"/>
      <c r="L96" s="158"/>
      <c r="M96" s="158"/>
      <c r="N96" s="157"/>
      <c r="O96" s="157"/>
      <c r="P96" s="157"/>
      <c r="Q96" s="157"/>
      <c r="R96" s="158"/>
      <c r="S96" s="158"/>
      <c r="T96" s="158"/>
      <c r="U96" s="158"/>
      <c r="V96" s="158"/>
      <c r="W96" s="158"/>
      <c r="X96" s="158"/>
      <c r="Y96" s="158"/>
      <c r="Z96" s="148"/>
      <c r="AA96" s="148"/>
      <c r="AB96" s="148"/>
      <c r="AC96" s="148"/>
      <c r="AD96" s="148"/>
      <c r="AE96" s="148"/>
      <c r="AF96" s="148"/>
      <c r="AG96" s="148" t="s">
        <v>203</v>
      </c>
      <c r="AH96" s="148">
        <v>0</v>
      </c>
      <c r="AI96" s="148"/>
      <c r="AJ96" s="148"/>
      <c r="AK96" s="148"/>
      <c r="AL96" s="148"/>
      <c r="AM96" s="148"/>
      <c r="AN96" s="148"/>
      <c r="AO96" s="148"/>
      <c r="AP96" s="148"/>
      <c r="AQ96" s="148"/>
      <c r="AR96" s="148"/>
      <c r="AS96" s="148"/>
      <c r="AT96" s="148"/>
      <c r="AU96" s="148"/>
      <c r="AV96" s="148"/>
      <c r="AW96" s="148"/>
      <c r="AX96" s="148"/>
      <c r="AY96" s="148"/>
      <c r="AZ96" s="148"/>
      <c r="BA96" s="148"/>
      <c r="BB96" s="148"/>
      <c r="BC96" s="148"/>
      <c r="BD96" s="148"/>
      <c r="BE96" s="148"/>
      <c r="BF96" s="148"/>
      <c r="BG96" s="148"/>
      <c r="BH96" s="148"/>
    </row>
    <row r="97" spans="1:60" outlineLevel="1" x14ac:dyDescent="0.2">
      <c r="A97" s="169">
        <v>44</v>
      </c>
      <c r="B97" s="170" t="s">
        <v>286</v>
      </c>
      <c r="C97" s="185" t="s">
        <v>287</v>
      </c>
      <c r="D97" s="171" t="s">
        <v>288</v>
      </c>
      <c r="E97" s="172">
        <v>34</v>
      </c>
      <c r="F97" s="173"/>
      <c r="G97" s="174">
        <f>ROUND(E97*F97,2)</f>
        <v>0</v>
      </c>
      <c r="H97" s="173"/>
      <c r="I97" s="174">
        <f>ROUND(E97*H97,2)</f>
        <v>0</v>
      </c>
      <c r="J97" s="173"/>
      <c r="K97" s="174">
        <f>ROUND(E97*J97,2)</f>
        <v>0</v>
      </c>
      <c r="L97" s="174">
        <v>21</v>
      </c>
      <c r="M97" s="174">
        <f>G97*(1+L97/100)</f>
        <v>0</v>
      </c>
      <c r="N97" s="172">
        <v>2.0000000000000002E-5</v>
      </c>
      <c r="O97" s="172">
        <f>ROUND(E97*N97,2)</f>
        <v>0</v>
      </c>
      <c r="P97" s="172">
        <v>0</v>
      </c>
      <c r="Q97" s="172">
        <f>ROUND(E97*P97,2)</f>
        <v>0</v>
      </c>
      <c r="R97" s="174" t="s">
        <v>224</v>
      </c>
      <c r="S97" s="174" t="s">
        <v>195</v>
      </c>
      <c r="T97" s="175" t="s">
        <v>195</v>
      </c>
      <c r="U97" s="158">
        <v>0.432</v>
      </c>
      <c r="V97" s="158">
        <f>ROUND(E97*U97,2)</f>
        <v>14.69</v>
      </c>
      <c r="W97" s="158"/>
      <c r="X97" s="158" t="s">
        <v>197</v>
      </c>
      <c r="Y97" s="158" t="s">
        <v>198</v>
      </c>
      <c r="Z97" s="148"/>
      <c r="AA97" s="148"/>
      <c r="AB97" s="148"/>
      <c r="AC97" s="148"/>
      <c r="AD97" s="148"/>
      <c r="AE97" s="148"/>
      <c r="AF97" s="148"/>
      <c r="AG97" s="148" t="s">
        <v>199</v>
      </c>
      <c r="AH97" s="148"/>
      <c r="AI97" s="148"/>
      <c r="AJ97" s="148"/>
      <c r="AK97" s="148"/>
      <c r="AL97" s="148"/>
      <c r="AM97" s="148"/>
      <c r="AN97" s="148"/>
      <c r="AO97" s="148"/>
      <c r="AP97" s="148"/>
      <c r="AQ97" s="148"/>
      <c r="AR97" s="148"/>
      <c r="AS97" s="148"/>
      <c r="AT97" s="148"/>
      <c r="AU97" s="148"/>
      <c r="AV97" s="148"/>
      <c r="AW97" s="148"/>
      <c r="AX97" s="148"/>
      <c r="AY97" s="148"/>
      <c r="AZ97" s="148"/>
      <c r="BA97" s="148"/>
      <c r="BB97" s="148"/>
      <c r="BC97" s="148"/>
      <c r="BD97" s="148"/>
      <c r="BE97" s="148"/>
      <c r="BF97" s="148"/>
      <c r="BG97" s="148"/>
      <c r="BH97" s="148"/>
    </row>
    <row r="98" spans="1:60" outlineLevel="2" x14ac:dyDescent="0.2">
      <c r="A98" s="155"/>
      <c r="B98" s="156"/>
      <c r="C98" s="186" t="s">
        <v>470</v>
      </c>
      <c r="D98" s="159"/>
      <c r="E98" s="160">
        <v>34</v>
      </c>
      <c r="F98" s="158"/>
      <c r="G98" s="158"/>
      <c r="H98" s="158"/>
      <c r="I98" s="158"/>
      <c r="J98" s="158"/>
      <c r="K98" s="158"/>
      <c r="L98" s="158"/>
      <c r="M98" s="158"/>
      <c r="N98" s="157"/>
      <c r="O98" s="157"/>
      <c r="P98" s="157"/>
      <c r="Q98" s="157"/>
      <c r="R98" s="158"/>
      <c r="S98" s="158"/>
      <c r="T98" s="158"/>
      <c r="U98" s="158"/>
      <c r="V98" s="158"/>
      <c r="W98" s="158"/>
      <c r="X98" s="158"/>
      <c r="Y98" s="158"/>
      <c r="Z98" s="148"/>
      <c r="AA98" s="148"/>
      <c r="AB98" s="148"/>
      <c r="AC98" s="148"/>
      <c r="AD98" s="148"/>
      <c r="AE98" s="148"/>
      <c r="AF98" s="148"/>
      <c r="AG98" s="148" t="s">
        <v>203</v>
      </c>
      <c r="AH98" s="148">
        <v>5</v>
      </c>
      <c r="AI98" s="148"/>
      <c r="AJ98" s="148"/>
      <c r="AK98" s="148"/>
      <c r="AL98" s="148"/>
      <c r="AM98" s="148"/>
      <c r="AN98" s="148"/>
      <c r="AO98" s="148"/>
      <c r="AP98" s="148"/>
      <c r="AQ98" s="148"/>
      <c r="AR98" s="148"/>
      <c r="AS98" s="148"/>
      <c r="AT98" s="148"/>
      <c r="AU98" s="148"/>
      <c r="AV98" s="148"/>
      <c r="AW98" s="148"/>
      <c r="AX98" s="148"/>
      <c r="AY98" s="148"/>
      <c r="AZ98" s="148"/>
      <c r="BA98" s="148"/>
      <c r="BB98" s="148"/>
      <c r="BC98" s="148"/>
      <c r="BD98" s="148"/>
      <c r="BE98" s="148"/>
      <c r="BF98" s="148"/>
      <c r="BG98" s="148"/>
      <c r="BH98" s="148"/>
    </row>
    <row r="99" spans="1:60" outlineLevel="1" x14ac:dyDescent="0.2">
      <c r="A99" s="177">
        <v>45</v>
      </c>
      <c r="B99" s="178" t="s">
        <v>286</v>
      </c>
      <c r="C99" s="187" t="s">
        <v>287</v>
      </c>
      <c r="D99" s="179" t="s">
        <v>288</v>
      </c>
      <c r="E99" s="180">
        <v>34</v>
      </c>
      <c r="F99" s="181"/>
      <c r="G99" s="182">
        <f t="shared" ref="G99:G104" si="14">ROUND(E99*F99,2)</f>
        <v>0</v>
      </c>
      <c r="H99" s="181"/>
      <c r="I99" s="182">
        <f t="shared" ref="I99:I104" si="15">ROUND(E99*H99,2)</f>
        <v>0</v>
      </c>
      <c r="J99" s="181"/>
      <c r="K99" s="182">
        <f t="shared" ref="K99:K104" si="16">ROUND(E99*J99,2)</f>
        <v>0</v>
      </c>
      <c r="L99" s="182">
        <v>21</v>
      </c>
      <c r="M99" s="182">
        <f t="shared" ref="M99:M104" si="17">G99*(1+L99/100)</f>
        <v>0</v>
      </c>
      <c r="N99" s="180">
        <v>2.0000000000000002E-5</v>
      </c>
      <c r="O99" s="180">
        <f t="shared" ref="O99:O104" si="18">ROUND(E99*N99,2)</f>
        <v>0</v>
      </c>
      <c r="P99" s="180">
        <v>0</v>
      </c>
      <c r="Q99" s="180">
        <f t="shared" ref="Q99:Q104" si="19">ROUND(E99*P99,2)</f>
        <v>0</v>
      </c>
      <c r="R99" s="182" t="s">
        <v>224</v>
      </c>
      <c r="S99" s="182" t="s">
        <v>195</v>
      </c>
      <c r="T99" s="183" t="s">
        <v>195</v>
      </c>
      <c r="U99" s="158">
        <v>0.432</v>
      </c>
      <c r="V99" s="158">
        <f t="shared" ref="V99:V104" si="20">ROUND(E99*U99,2)</f>
        <v>14.69</v>
      </c>
      <c r="W99" s="158"/>
      <c r="X99" s="158" t="s">
        <v>197</v>
      </c>
      <c r="Y99" s="158" t="s">
        <v>198</v>
      </c>
      <c r="Z99" s="148"/>
      <c r="AA99" s="148"/>
      <c r="AB99" s="148"/>
      <c r="AC99" s="148"/>
      <c r="AD99" s="148"/>
      <c r="AE99" s="148"/>
      <c r="AF99" s="148"/>
      <c r="AG99" s="148" t="s">
        <v>199</v>
      </c>
      <c r="AH99" s="148"/>
      <c r="AI99" s="148"/>
      <c r="AJ99" s="148"/>
      <c r="AK99" s="148"/>
      <c r="AL99" s="148"/>
      <c r="AM99" s="148"/>
      <c r="AN99" s="148"/>
      <c r="AO99" s="148"/>
      <c r="AP99" s="148"/>
      <c r="AQ99" s="148"/>
      <c r="AR99" s="148"/>
      <c r="AS99" s="148"/>
      <c r="AT99" s="148"/>
      <c r="AU99" s="148"/>
      <c r="AV99" s="148"/>
      <c r="AW99" s="148"/>
      <c r="AX99" s="148"/>
      <c r="AY99" s="148"/>
      <c r="AZ99" s="148"/>
      <c r="BA99" s="148"/>
      <c r="BB99" s="148"/>
      <c r="BC99" s="148"/>
      <c r="BD99" s="148"/>
      <c r="BE99" s="148"/>
      <c r="BF99" s="148"/>
      <c r="BG99" s="148"/>
      <c r="BH99" s="148"/>
    </row>
    <row r="100" spans="1:60" outlineLevel="1" x14ac:dyDescent="0.2">
      <c r="A100" s="177">
        <v>46</v>
      </c>
      <c r="B100" s="178" t="s">
        <v>471</v>
      </c>
      <c r="C100" s="187" t="s">
        <v>472</v>
      </c>
      <c r="D100" s="179" t="s">
        <v>288</v>
      </c>
      <c r="E100" s="180">
        <v>1</v>
      </c>
      <c r="F100" s="181"/>
      <c r="G100" s="182">
        <f t="shared" si="14"/>
        <v>0</v>
      </c>
      <c r="H100" s="181"/>
      <c r="I100" s="182">
        <f t="shared" si="15"/>
        <v>0</v>
      </c>
      <c r="J100" s="181"/>
      <c r="K100" s="182">
        <f t="shared" si="16"/>
        <v>0</v>
      </c>
      <c r="L100" s="182">
        <v>21</v>
      </c>
      <c r="M100" s="182">
        <f t="shared" si="17"/>
        <v>0</v>
      </c>
      <c r="N100" s="180">
        <v>2.0000000000000002E-5</v>
      </c>
      <c r="O100" s="180">
        <f t="shared" si="18"/>
        <v>0</v>
      </c>
      <c r="P100" s="180">
        <v>0</v>
      </c>
      <c r="Q100" s="180">
        <f t="shared" si="19"/>
        <v>0</v>
      </c>
      <c r="R100" s="182" t="s">
        <v>224</v>
      </c>
      <c r="S100" s="182" t="s">
        <v>195</v>
      </c>
      <c r="T100" s="183" t="s">
        <v>195</v>
      </c>
      <c r="U100" s="158">
        <v>0.61199999999999999</v>
      </c>
      <c r="V100" s="158">
        <f t="shared" si="20"/>
        <v>0.61</v>
      </c>
      <c r="W100" s="158"/>
      <c r="X100" s="158" t="s">
        <v>197</v>
      </c>
      <c r="Y100" s="158" t="s">
        <v>198</v>
      </c>
      <c r="Z100" s="148"/>
      <c r="AA100" s="148"/>
      <c r="AB100" s="148"/>
      <c r="AC100" s="148"/>
      <c r="AD100" s="148"/>
      <c r="AE100" s="148"/>
      <c r="AF100" s="148"/>
      <c r="AG100" s="148" t="s">
        <v>199</v>
      </c>
      <c r="AH100" s="148"/>
      <c r="AI100" s="148"/>
      <c r="AJ100" s="148"/>
      <c r="AK100" s="148"/>
      <c r="AL100" s="148"/>
      <c r="AM100" s="148"/>
      <c r="AN100" s="148"/>
      <c r="AO100" s="148"/>
      <c r="AP100" s="148"/>
      <c r="AQ100" s="148"/>
      <c r="AR100" s="148"/>
      <c r="AS100" s="148"/>
      <c r="AT100" s="148"/>
      <c r="AU100" s="148"/>
      <c r="AV100" s="148"/>
      <c r="AW100" s="148"/>
      <c r="AX100" s="148"/>
      <c r="AY100" s="148"/>
      <c r="AZ100" s="148"/>
      <c r="BA100" s="148"/>
      <c r="BB100" s="148"/>
      <c r="BC100" s="148"/>
      <c r="BD100" s="148"/>
      <c r="BE100" s="148"/>
      <c r="BF100" s="148"/>
      <c r="BG100" s="148"/>
      <c r="BH100" s="148"/>
    </row>
    <row r="101" spans="1:60" outlineLevel="1" x14ac:dyDescent="0.2">
      <c r="A101" s="177">
        <v>47</v>
      </c>
      <c r="B101" s="178" t="s">
        <v>471</v>
      </c>
      <c r="C101" s="187" t="s">
        <v>472</v>
      </c>
      <c r="D101" s="179" t="s">
        <v>288</v>
      </c>
      <c r="E101" s="180">
        <v>1</v>
      </c>
      <c r="F101" s="181"/>
      <c r="G101" s="182">
        <f t="shared" si="14"/>
        <v>0</v>
      </c>
      <c r="H101" s="181"/>
      <c r="I101" s="182">
        <f t="shared" si="15"/>
        <v>0</v>
      </c>
      <c r="J101" s="181"/>
      <c r="K101" s="182">
        <f t="shared" si="16"/>
        <v>0</v>
      </c>
      <c r="L101" s="182">
        <v>21</v>
      </c>
      <c r="M101" s="182">
        <f t="shared" si="17"/>
        <v>0</v>
      </c>
      <c r="N101" s="180">
        <v>2.0000000000000002E-5</v>
      </c>
      <c r="O101" s="180">
        <f t="shared" si="18"/>
        <v>0</v>
      </c>
      <c r="P101" s="180">
        <v>0</v>
      </c>
      <c r="Q101" s="180">
        <f t="shared" si="19"/>
        <v>0</v>
      </c>
      <c r="R101" s="182" t="s">
        <v>224</v>
      </c>
      <c r="S101" s="182" t="s">
        <v>195</v>
      </c>
      <c r="T101" s="183" t="s">
        <v>195</v>
      </c>
      <c r="U101" s="158">
        <v>0.61199999999999999</v>
      </c>
      <c r="V101" s="158">
        <f t="shared" si="20"/>
        <v>0.61</v>
      </c>
      <c r="W101" s="158"/>
      <c r="X101" s="158" t="s">
        <v>197</v>
      </c>
      <c r="Y101" s="158" t="s">
        <v>198</v>
      </c>
      <c r="Z101" s="148"/>
      <c r="AA101" s="148"/>
      <c r="AB101" s="148"/>
      <c r="AC101" s="148"/>
      <c r="AD101" s="148"/>
      <c r="AE101" s="148"/>
      <c r="AF101" s="148"/>
      <c r="AG101" s="148" t="s">
        <v>199</v>
      </c>
      <c r="AH101" s="148"/>
      <c r="AI101" s="148"/>
      <c r="AJ101" s="148"/>
      <c r="AK101" s="148"/>
      <c r="AL101" s="148"/>
      <c r="AM101" s="148"/>
      <c r="AN101" s="148"/>
      <c r="AO101" s="148"/>
      <c r="AP101" s="148"/>
      <c r="AQ101" s="148"/>
      <c r="AR101" s="148"/>
      <c r="AS101" s="148"/>
      <c r="AT101" s="148"/>
      <c r="AU101" s="148"/>
      <c r="AV101" s="148"/>
      <c r="AW101" s="148"/>
      <c r="AX101" s="148"/>
      <c r="AY101" s="148"/>
      <c r="AZ101" s="148"/>
      <c r="BA101" s="148"/>
      <c r="BB101" s="148"/>
      <c r="BC101" s="148"/>
      <c r="BD101" s="148"/>
      <c r="BE101" s="148"/>
      <c r="BF101" s="148"/>
      <c r="BG101" s="148"/>
      <c r="BH101" s="148"/>
    </row>
    <row r="102" spans="1:60" ht="33.75" outlineLevel="1" x14ac:dyDescent="0.2">
      <c r="A102" s="177">
        <v>48</v>
      </c>
      <c r="B102" s="178" t="s">
        <v>290</v>
      </c>
      <c r="C102" s="187" t="s">
        <v>291</v>
      </c>
      <c r="D102" s="179" t="s">
        <v>288</v>
      </c>
      <c r="E102" s="180">
        <v>35</v>
      </c>
      <c r="F102" s="181"/>
      <c r="G102" s="182">
        <f t="shared" si="14"/>
        <v>0</v>
      </c>
      <c r="H102" s="181"/>
      <c r="I102" s="182">
        <f t="shared" si="15"/>
        <v>0</v>
      </c>
      <c r="J102" s="181"/>
      <c r="K102" s="182">
        <f t="shared" si="16"/>
        <v>0</v>
      </c>
      <c r="L102" s="182">
        <v>21</v>
      </c>
      <c r="M102" s="182">
        <f t="shared" si="17"/>
        <v>0</v>
      </c>
      <c r="N102" s="180">
        <v>0</v>
      </c>
      <c r="O102" s="180">
        <f t="shared" si="18"/>
        <v>0</v>
      </c>
      <c r="P102" s="180">
        <v>0</v>
      </c>
      <c r="Q102" s="180">
        <f t="shared" si="19"/>
        <v>0</v>
      </c>
      <c r="R102" s="182" t="s">
        <v>224</v>
      </c>
      <c r="S102" s="182" t="s">
        <v>195</v>
      </c>
      <c r="T102" s="183" t="s">
        <v>195</v>
      </c>
      <c r="U102" s="158">
        <v>3.4740000000000002</v>
      </c>
      <c r="V102" s="158">
        <f t="shared" si="20"/>
        <v>121.59</v>
      </c>
      <c r="W102" s="158"/>
      <c r="X102" s="158" t="s">
        <v>197</v>
      </c>
      <c r="Y102" s="158" t="s">
        <v>198</v>
      </c>
      <c r="Z102" s="148"/>
      <c r="AA102" s="148"/>
      <c r="AB102" s="148"/>
      <c r="AC102" s="148"/>
      <c r="AD102" s="148"/>
      <c r="AE102" s="148"/>
      <c r="AF102" s="148"/>
      <c r="AG102" s="148" t="s">
        <v>199</v>
      </c>
      <c r="AH102" s="148"/>
      <c r="AI102" s="148"/>
      <c r="AJ102" s="148"/>
      <c r="AK102" s="148"/>
      <c r="AL102" s="148"/>
      <c r="AM102" s="148"/>
      <c r="AN102" s="148"/>
      <c r="AO102" s="148"/>
      <c r="AP102" s="148"/>
      <c r="AQ102" s="148"/>
      <c r="AR102" s="148"/>
      <c r="AS102" s="148"/>
      <c r="AT102" s="148"/>
      <c r="AU102" s="148"/>
      <c r="AV102" s="148"/>
      <c r="AW102" s="148"/>
      <c r="AX102" s="148"/>
      <c r="AY102" s="148"/>
      <c r="AZ102" s="148"/>
      <c r="BA102" s="148"/>
      <c r="BB102" s="148"/>
      <c r="BC102" s="148"/>
      <c r="BD102" s="148"/>
      <c r="BE102" s="148"/>
      <c r="BF102" s="148"/>
      <c r="BG102" s="148"/>
      <c r="BH102" s="148"/>
    </row>
    <row r="103" spans="1:60" outlineLevel="1" x14ac:dyDescent="0.2">
      <c r="A103" s="177">
        <v>49</v>
      </c>
      <c r="B103" s="178" t="s">
        <v>473</v>
      </c>
      <c r="C103" s="187" t="s">
        <v>474</v>
      </c>
      <c r="D103" s="179" t="s">
        <v>288</v>
      </c>
      <c r="E103" s="180">
        <v>6</v>
      </c>
      <c r="F103" s="181"/>
      <c r="G103" s="182">
        <f t="shared" si="14"/>
        <v>0</v>
      </c>
      <c r="H103" s="181"/>
      <c r="I103" s="182">
        <f t="shared" si="15"/>
        <v>0</v>
      </c>
      <c r="J103" s="181"/>
      <c r="K103" s="182">
        <f t="shared" si="16"/>
        <v>0</v>
      </c>
      <c r="L103" s="182">
        <v>21</v>
      </c>
      <c r="M103" s="182">
        <f t="shared" si="17"/>
        <v>0</v>
      </c>
      <c r="N103" s="180">
        <v>0</v>
      </c>
      <c r="O103" s="180">
        <f t="shared" si="18"/>
        <v>0</v>
      </c>
      <c r="P103" s="180">
        <v>0</v>
      </c>
      <c r="Q103" s="180">
        <f t="shared" si="19"/>
        <v>0</v>
      </c>
      <c r="R103" s="182" t="s">
        <v>224</v>
      </c>
      <c r="S103" s="182" t="s">
        <v>195</v>
      </c>
      <c r="T103" s="183" t="s">
        <v>196</v>
      </c>
      <c r="U103" s="158">
        <v>1.25</v>
      </c>
      <c r="V103" s="158">
        <f t="shared" si="20"/>
        <v>7.5</v>
      </c>
      <c r="W103" s="158"/>
      <c r="X103" s="158" t="s">
        <v>197</v>
      </c>
      <c r="Y103" s="158" t="s">
        <v>198</v>
      </c>
      <c r="Z103" s="148"/>
      <c r="AA103" s="148"/>
      <c r="AB103" s="148"/>
      <c r="AC103" s="148"/>
      <c r="AD103" s="148"/>
      <c r="AE103" s="148"/>
      <c r="AF103" s="148"/>
      <c r="AG103" s="148" t="s">
        <v>199</v>
      </c>
      <c r="AH103" s="148"/>
      <c r="AI103" s="148"/>
      <c r="AJ103" s="148"/>
      <c r="AK103" s="148"/>
      <c r="AL103" s="148"/>
      <c r="AM103" s="148"/>
      <c r="AN103" s="148"/>
      <c r="AO103" s="148"/>
      <c r="AP103" s="148"/>
      <c r="AQ103" s="148"/>
      <c r="AR103" s="148"/>
      <c r="AS103" s="148"/>
      <c r="AT103" s="148"/>
      <c r="AU103" s="148"/>
      <c r="AV103" s="148"/>
      <c r="AW103" s="148"/>
      <c r="AX103" s="148"/>
      <c r="AY103" s="148"/>
      <c r="AZ103" s="148"/>
      <c r="BA103" s="148"/>
      <c r="BB103" s="148"/>
      <c r="BC103" s="148"/>
      <c r="BD103" s="148"/>
      <c r="BE103" s="148"/>
      <c r="BF103" s="148"/>
      <c r="BG103" s="148"/>
      <c r="BH103" s="148"/>
    </row>
    <row r="104" spans="1:60" outlineLevel="1" x14ac:dyDescent="0.2">
      <c r="A104" s="169">
        <v>50</v>
      </c>
      <c r="B104" s="170" t="s">
        <v>292</v>
      </c>
      <c r="C104" s="185" t="s">
        <v>293</v>
      </c>
      <c r="D104" s="171" t="s">
        <v>288</v>
      </c>
      <c r="E104" s="172">
        <v>35</v>
      </c>
      <c r="F104" s="173"/>
      <c r="G104" s="174">
        <f t="shared" si="14"/>
        <v>0</v>
      </c>
      <c r="H104" s="173"/>
      <c r="I104" s="174">
        <f t="shared" si="15"/>
        <v>0</v>
      </c>
      <c r="J104" s="173"/>
      <c r="K104" s="174">
        <f t="shared" si="16"/>
        <v>0</v>
      </c>
      <c r="L104" s="174">
        <v>21</v>
      </c>
      <c r="M104" s="174">
        <f t="shared" si="17"/>
        <v>0</v>
      </c>
      <c r="N104" s="172">
        <v>0.12303</v>
      </c>
      <c r="O104" s="172">
        <f t="shared" si="18"/>
        <v>4.3099999999999996</v>
      </c>
      <c r="P104" s="172">
        <v>0</v>
      </c>
      <c r="Q104" s="172">
        <f t="shared" si="19"/>
        <v>0</v>
      </c>
      <c r="R104" s="174" t="s">
        <v>224</v>
      </c>
      <c r="S104" s="174" t="s">
        <v>195</v>
      </c>
      <c r="T104" s="175" t="s">
        <v>195</v>
      </c>
      <c r="U104" s="158">
        <v>0.86</v>
      </c>
      <c r="V104" s="158">
        <f t="shared" si="20"/>
        <v>30.1</v>
      </c>
      <c r="W104" s="158"/>
      <c r="X104" s="158" t="s">
        <v>197</v>
      </c>
      <c r="Y104" s="158" t="s">
        <v>198</v>
      </c>
      <c r="Z104" s="148"/>
      <c r="AA104" s="148"/>
      <c r="AB104" s="148"/>
      <c r="AC104" s="148"/>
      <c r="AD104" s="148"/>
      <c r="AE104" s="148"/>
      <c r="AF104" s="148"/>
      <c r="AG104" s="148" t="s">
        <v>199</v>
      </c>
      <c r="AH104" s="148"/>
      <c r="AI104" s="148"/>
      <c r="AJ104" s="148"/>
      <c r="AK104" s="148"/>
      <c r="AL104" s="148"/>
      <c r="AM104" s="148"/>
      <c r="AN104" s="148"/>
      <c r="AO104" s="148"/>
      <c r="AP104" s="148"/>
      <c r="AQ104" s="148"/>
      <c r="AR104" s="148"/>
      <c r="AS104" s="148"/>
      <c r="AT104" s="148"/>
      <c r="AU104" s="148"/>
      <c r="AV104" s="148"/>
      <c r="AW104" s="148"/>
      <c r="AX104" s="148"/>
      <c r="AY104" s="148"/>
      <c r="AZ104" s="148"/>
      <c r="BA104" s="148"/>
      <c r="BB104" s="148"/>
      <c r="BC104" s="148"/>
      <c r="BD104" s="148"/>
      <c r="BE104" s="148"/>
      <c r="BF104" s="148"/>
      <c r="BG104" s="148"/>
      <c r="BH104" s="148"/>
    </row>
    <row r="105" spans="1:60" outlineLevel="2" x14ac:dyDescent="0.2">
      <c r="A105" s="155"/>
      <c r="B105" s="156"/>
      <c r="C105" s="247" t="s">
        <v>294</v>
      </c>
      <c r="D105" s="248"/>
      <c r="E105" s="248"/>
      <c r="F105" s="248"/>
      <c r="G105" s="248"/>
      <c r="H105" s="158"/>
      <c r="I105" s="158"/>
      <c r="J105" s="158"/>
      <c r="K105" s="158"/>
      <c r="L105" s="158"/>
      <c r="M105" s="158"/>
      <c r="N105" s="157"/>
      <c r="O105" s="157"/>
      <c r="P105" s="157"/>
      <c r="Q105" s="157"/>
      <c r="R105" s="158"/>
      <c r="S105" s="158"/>
      <c r="T105" s="158"/>
      <c r="U105" s="158"/>
      <c r="V105" s="158"/>
      <c r="W105" s="158"/>
      <c r="X105" s="158"/>
      <c r="Y105" s="158"/>
      <c r="Z105" s="148"/>
      <c r="AA105" s="148"/>
      <c r="AB105" s="148"/>
      <c r="AC105" s="148"/>
      <c r="AD105" s="148"/>
      <c r="AE105" s="148"/>
      <c r="AF105" s="148"/>
      <c r="AG105" s="148" t="s">
        <v>201</v>
      </c>
      <c r="AH105" s="148"/>
      <c r="AI105" s="148"/>
      <c r="AJ105" s="148"/>
      <c r="AK105" s="148"/>
      <c r="AL105" s="148"/>
      <c r="AM105" s="148"/>
      <c r="AN105" s="148"/>
      <c r="AO105" s="148"/>
      <c r="AP105" s="148"/>
      <c r="AQ105" s="148"/>
      <c r="AR105" s="148"/>
      <c r="AS105" s="148"/>
      <c r="AT105" s="148"/>
      <c r="AU105" s="148"/>
      <c r="AV105" s="148"/>
      <c r="AW105" s="148"/>
      <c r="AX105" s="148"/>
      <c r="AY105" s="148"/>
      <c r="AZ105" s="148"/>
      <c r="BA105" s="148"/>
      <c r="BB105" s="148"/>
      <c r="BC105" s="148"/>
      <c r="BD105" s="148"/>
      <c r="BE105" s="148"/>
      <c r="BF105" s="148"/>
      <c r="BG105" s="148"/>
      <c r="BH105" s="148"/>
    </row>
    <row r="106" spans="1:60" outlineLevel="1" x14ac:dyDescent="0.2">
      <c r="A106" s="169">
        <v>51</v>
      </c>
      <c r="B106" s="170" t="s">
        <v>295</v>
      </c>
      <c r="C106" s="185" t="s">
        <v>296</v>
      </c>
      <c r="D106" s="171" t="s">
        <v>261</v>
      </c>
      <c r="E106" s="172">
        <v>1293.5999999999999</v>
      </c>
      <c r="F106" s="173"/>
      <c r="G106" s="174">
        <f>ROUND(E106*F106,2)</f>
        <v>0</v>
      </c>
      <c r="H106" s="173"/>
      <c r="I106" s="174">
        <f>ROUND(E106*H106,2)</f>
        <v>0</v>
      </c>
      <c r="J106" s="173"/>
      <c r="K106" s="174">
        <f>ROUND(E106*J106,2)</f>
        <v>0</v>
      </c>
      <c r="L106" s="174">
        <v>21</v>
      </c>
      <c r="M106" s="174">
        <f>G106*(1+L106/100)</f>
        <v>0</v>
      </c>
      <c r="N106" s="172">
        <v>5.0000000000000002E-5</v>
      </c>
      <c r="O106" s="172">
        <f>ROUND(E106*N106,2)</f>
        <v>0.06</v>
      </c>
      <c r="P106" s="172">
        <v>0</v>
      </c>
      <c r="Q106" s="172">
        <f>ROUND(E106*P106,2)</f>
        <v>0</v>
      </c>
      <c r="R106" s="174" t="s">
        <v>224</v>
      </c>
      <c r="S106" s="174" t="s">
        <v>195</v>
      </c>
      <c r="T106" s="175" t="s">
        <v>196</v>
      </c>
      <c r="U106" s="158">
        <v>0.03</v>
      </c>
      <c r="V106" s="158">
        <f>ROUND(E106*U106,2)</f>
        <v>38.81</v>
      </c>
      <c r="W106" s="158"/>
      <c r="X106" s="158" t="s">
        <v>197</v>
      </c>
      <c r="Y106" s="158" t="s">
        <v>198</v>
      </c>
      <c r="Z106" s="148"/>
      <c r="AA106" s="148"/>
      <c r="AB106" s="148"/>
      <c r="AC106" s="148"/>
      <c r="AD106" s="148"/>
      <c r="AE106" s="148"/>
      <c r="AF106" s="148"/>
      <c r="AG106" s="148" t="s">
        <v>199</v>
      </c>
      <c r="AH106" s="148"/>
      <c r="AI106" s="148"/>
      <c r="AJ106" s="148"/>
      <c r="AK106" s="148"/>
      <c r="AL106" s="148"/>
      <c r="AM106" s="148"/>
      <c r="AN106" s="148"/>
      <c r="AO106" s="148"/>
      <c r="AP106" s="148"/>
      <c r="AQ106" s="148"/>
      <c r="AR106" s="148"/>
      <c r="AS106" s="148"/>
      <c r="AT106" s="148"/>
      <c r="AU106" s="148"/>
      <c r="AV106" s="148"/>
      <c r="AW106" s="148"/>
      <c r="AX106" s="148"/>
      <c r="AY106" s="148"/>
      <c r="AZ106" s="148"/>
      <c r="BA106" s="148"/>
      <c r="BB106" s="148"/>
      <c r="BC106" s="148"/>
      <c r="BD106" s="148"/>
      <c r="BE106" s="148"/>
      <c r="BF106" s="148"/>
      <c r="BG106" s="148"/>
      <c r="BH106" s="148"/>
    </row>
    <row r="107" spans="1:60" outlineLevel="2" x14ac:dyDescent="0.2">
      <c r="A107" s="155"/>
      <c r="B107" s="156"/>
      <c r="C107" s="186" t="s">
        <v>475</v>
      </c>
      <c r="D107" s="159"/>
      <c r="E107" s="160">
        <v>1293.5999999999999</v>
      </c>
      <c r="F107" s="158"/>
      <c r="G107" s="158"/>
      <c r="H107" s="158"/>
      <c r="I107" s="158"/>
      <c r="J107" s="158"/>
      <c r="K107" s="158"/>
      <c r="L107" s="158"/>
      <c r="M107" s="158"/>
      <c r="N107" s="157"/>
      <c r="O107" s="157"/>
      <c r="P107" s="157"/>
      <c r="Q107" s="157"/>
      <c r="R107" s="158"/>
      <c r="S107" s="158"/>
      <c r="T107" s="158"/>
      <c r="U107" s="158"/>
      <c r="V107" s="158"/>
      <c r="W107" s="158"/>
      <c r="X107" s="158"/>
      <c r="Y107" s="158"/>
      <c r="Z107" s="148"/>
      <c r="AA107" s="148"/>
      <c r="AB107" s="148"/>
      <c r="AC107" s="148"/>
      <c r="AD107" s="148"/>
      <c r="AE107" s="148"/>
      <c r="AF107" s="148"/>
      <c r="AG107" s="148" t="s">
        <v>203</v>
      </c>
      <c r="AH107" s="148">
        <v>5</v>
      </c>
      <c r="AI107" s="148"/>
      <c r="AJ107" s="148"/>
      <c r="AK107" s="148"/>
      <c r="AL107" s="148"/>
      <c r="AM107" s="148"/>
      <c r="AN107" s="148"/>
      <c r="AO107" s="148"/>
      <c r="AP107" s="148"/>
      <c r="AQ107" s="148"/>
      <c r="AR107" s="148"/>
      <c r="AS107" s="148"/>
      <c r="AT107" s="148"/>
      <c r="AU107" s="148"/>
      <c r="AV107" s="148"/>
      <c r="AW107" s="148"/>
      <c r="AX107" s="148"/>
      <c r="AY107" s="148"/>
      <c r="AZ107" s="148"/>
      <c r="BA107" s="148"/>
      <c r="BB107" s="148"/>
      <c r="BC107" s="148"/>
      <c r="BD107" s="148"/>
      <c r="BE107" s="148"/>
      <c r="BF107" s="148"/>
      <c r="BG107" s="148"/>
      <c r="BH107" s="148"/>
    </row>
    <row r="108" spans="1:60" outlineLevel="1" x14ac:dyDescent="0.2">
      <c r="A108" s="177">
        <v>52</v>
      </c>
      <c r="B108" s="178" t="s">
        <v>298</v>
      </c>
      <c r="C108" s="187" t="s">
        <v>476</v>
      </c>
      <c r="D108" s="179" t="s">
        <v>300</v>
      </c>
      <c r="E108" s="180">
        <v>1</v>
      </c>
      <c r="F108" s="181"/>
      <c r="G108" s="182">
        <f>ROUND(E108*F108,2)</f>
        <v>0</v>
      </c>
      <c r="H108" s="181"/>
      <c r="I108" s="182">
        <f>ROUND(E108*H108,2)</f>
        <v>0</v>
      </c>
      <c r="J108" s="181"/>
      <c r="K108" s="182">
        <f>ROUND(E108*J108,2)</f>
        <v>0</v>
      </c>
      <c r="L108" s="182">
        <v>21</v>
      </c>
      <c r="M108" s="182">
        <f>G108*(1+L108/100)</f>
        <v>0</v>
      </c>
      <c r="N108" s="180">
        <v>0</v>
      </c>
      <c r="O108" s="180">
        <f>ROUND(E108*N108,2)</f>
        <v>0</v>
      </c>
      <c r="P108" s="180">
        <v>0</v>
      </c>
      <c r="Q108" s="180">
        <f>ROUND(E108*P108,2)</f>
        <v>0</v>
      </c>
      <c r="R108" s="182"/>
      <c r="S108" s="182" t="s">
        <v>301</v>
      </c>
      <c r="T108" s="183" t="s">
        <v>302</v>
      </c>
      <c r="U108" s="158">
        <v>0</v>
      </c>
      <c r="V108" s="158">
        <f>ROUND(E108*U108,2)</f>
        <v>0</v>
      </c>
      <c r="W108" s="158"/>
      <c r="X108" s="158" t="s">
        <v>197</v>
      </c>
      <c r="Y108" s="158" t="s">
        <v>198</v>
      </c>
      <c r="Z108" s="148"/>
      <c r="AA108" s="148"/>
      <c r="AB108" s="148"/>
      <c r="AC108" s="148"/>
      <c r="AD108" s="148"/>
      <c r="AE108" s="148"/>
      <c r="AF108" s="148"/>
      <c r="AG108" s="148" t="s">
        <v>208</v>
      </c>
      <c r="AH108" s="148"/>
      <c r="AI108" s="148"/>
      <c r="AJ108" s="148"/>
      <c r="AK108" s="148"/>
      <c r="AL108" s="148"/>
      <c r="AM108" s="148"/>
      <c r="AN108" s="148"/>
      <c r="AO108" s="148"/>
      <c r="AP108" s="148"/>
      <c r="AQ108" s="148"/>
      <c r="AR108" s="148"/>
      <c r="AS108" s="148"/>
      <c r="AT108" s="148"/>
      <c r="AU108" s="148"/>
      <c r="AV108" s="148"/>
      <c r="AW108" s="148"/>
      <c r="AX108" s="148"/>
      <c r="AY108" s="148"/>
      <c r="AZ108" s="148"/>
      <c r="BA108" s="148"/>
      <c r="BB108" s="148"/>
      <c r="BC108" s="148"/>
      <c r="BD108" s="148"/>
      <c r="BE108" s="148"/>
      <c r="BF108" s="148"/>
      <c r="BG108" s="148"/>
      <c r="BH108" s="148"/>
    </row>
    <row r="109" spans="1:60" ht="22.5" outlineLevel="1" x14ac:dyDescent="0.2">
      <c r="A109" s="177">
        <v>53</v>
      </c>
      <c r="B109" s="178" t="s">
        <v>303</v>
      </c>
      <c r="C109" s="187" t="s">
        <v>304</v>
      </c>
      <c r="D109" s="179" t="s">
        <v>261</v>
      </c>
      <c r="E109" s="180">
        <v>1176</v>
      </c>
      <c r="F109" s="181"/>
      <c r="G109" s="182">
        <f>ROUND(E109*F109,2)</f>
        <v>0</v>
      </c>
      <c r="H109" s="181"/>
      <c r="I109" s="182">
        <f>ROUND(E109*H109,2)</f>
        <v>0</v>
      </c>
      <c r="J109" s="181"/>
      <c r="K109" s="182">
        <f>ROUND(E109*J109,2)</f>
        <v>0</v>
      </c>
      <c r="L109" s="182">
        <v>21</v>
      </c>
      <c r="M109" s="182">
        <f>G109*(1+L109/100)</f>
        <v>0</v>
      </c>
      <c r="N109" s="180">
        <v>0</v>
      </c>
      <c r="O109" s="180">
        <f>ROUND(E109*N109,2)</f>
        <v>0</v>
      </c>
      <c r="P109" s="180">
        <v>0</v>
      </c>
      <c r="Q109" s="180">
        <f>ROUND(E109*P109,2)</f>
        <v>0</v>
      </c>
      <c r="R109" s="182"/>
      <c r="S109" s="182" t="s">
        <v>228</v>
      </c>
      <c r="T109" s="183" t="s">
        <v>207</v>
      </c>
      <c r="U109" s="158">
        <v>0</v>
      </c>
      <c r="V109" s="158">
        <f>ROUND(E109*U109,2)</f>
        <v>0</v>
      </c>
      <c r="W109" s="158"/>
      <c r="X109" s="158" t="s">
        <v>197</v>
      </c>
      <c r="Y109" s="158" t="s">
        <v>198</v>
      </c>
      <c r="Z109" s="148"/>
      <c r="AA109" s="148"/>
      <c r="AB109" s="148"/>
      <c r="AC109" s="148"/>
      <c r="AD109" s="148"/>
      <c r="AE109" s="148"/>
      <c r="AF109" s="148"/>
      <c r="AG109" s="148" t="s">
        <v>208</v>
      </c>
      <c r="AH109" s="148"/>
      <c r="AI109" s="148"/>
      <c r="AJ109" s="148"/>
      <c r="AK109" s="148"/>
      <c r="AL109" s="148"/>
      <c r="AM109" s="148"/>
      <c r="AN109" s="148"/>
      <c r="AO109" s="148"/>
      <c r="AP109" s="148"/>
      <c r="AQ109" s="148"/>
      <c r="AR109" s="148"/>
      <c r="AS109" s="148"/>
      <c r="AT109" s="148"/>
      <c r="AU109" s="148"/>
      <c r="AV109" s="148"/>
      <c r="AW109" s="148"/>
      <c r="AX109" s="148"/>
      <c r="AY109" s="148"/>
      <c r="AZ109" s="148"/>
      <c r="BA109" s="148"/>
      <c r="BB109" s="148"/>
      <c r="BC109" s="148"/>
      <c r="BD109" s="148"/>
      <c r="BE109" s="148"/>
      <c r="BF109" s="148"/>
      <c r="BG109" s="148"/>
      <c r="BH109" s="148"/>
    </row>
    <row r="110" spans="1:60" ht="22.5" outlineLevel="1" x14ac:dyDescent="0.2">
      <c r="A110" s="177">
        <v>54</v>
      </c>
      <c r="B110" s="178" t="s">
        <v>305</v>
      </c>
      <c r="C110" s="187" t="s">
        <v>306</v>
      </c>
      <c r="D110" s="179" t="s">
        <v>288</v>
      </c>
      <c r="E110" s="180">
        <v>143</v>
      </c>
      <c r="F110" s="181"/>
      <c r="G110" s="182">
        <f>ROUND(E110*F110,2)</f>
        <v>0</v>
      </c>
      <c r="H110" s="181"/>
      <c r="I110" s="182">
        <f>ROUND(E110*H110,2)</f>
        <v>0</v>
      </c>
      <c r="J110" s="181"/>
      <c r="K110" s="182">
        <f>ROUND(E110*J110,2)</f>
        <v>0</v>
      </c>
      <c r="L110" s="182">
        <v>21</v>
      </c>
      <c r="M110" s="182">
        <f>G110*(1+L110/100)</f>
        <v>0</v>
      </c>
      <c r="N110" s="180">
        <v>0</v>
      </c>
      <c r="O110" s="180">
        <f>ROUND(E110*N110,2)</f>
        <v>0</v>
      </c>
      <c r="P110" s="180">
        <v>0</v>
      </c>
      <c r="Q110" s="180">
        <f>ROUND(E110*P110,2)</f>
        <v>0</v>
      </c>
      <c r="R110" s="182"/>
      <c r="S110" s="182" t="s">
        <v>228</v>
      </c>
      <c r="T110" s="183" t="s">
        <v>207</v>
      </c>
      <c r="U110" s="158">
        <v>0</v>
      </c>
      <c r="V110" s="158">
        <f>ROUND(E110*U110,2)</f>
        <v>0</v>
      </c>
      <c r="W110" s="158"/>
      <c r="X110" s="158" t="s">
        <v>197</v>
      </c>
      <c r="Y110" s="158" t="s">
        <v>198</v>
      </c>
      <c r="Z110" s="148"/>
      <c r="AA110" s="148"/>
      <c r="AB110" s="148"/>
      <c r="AC110" s="148"/>
      <c r="AD110" s="148"/>
      <c r="AE110" s="148"/>
      <c r="AF110" s="148"/>
      <c r="AG110" s="148" t="s">
        <v>208</v>
      </c>
      <c r="AH110" s="148"/>
      <c r="AI110" s="148"/>
      <c r="AJ110" s="148"/>
      <c r="AK110" s="148"/>
      <c r="AL110" s="148"/>
      <c r="AM110" s="148"/>
      <c r="AN110" s="148"/>
      <c r="AO110" s="148"/>
      <c r="AP110" s="148"/>
      <c r="AQ110" s="148"/>
      <c r="AR110" s="148"/>
      <c r="AS110" s="148"/>
      <c r="AT110" s="148"/>
      <c r="AU110" s="148"/>
      <c r="AV110" s="148"/>
      <c r="AW110" s="148"/>
      <c r="AX110" s="148"/>
      <c r="AY110" s="148"/>
      <c r="AZ110" s="148"/>
      <c r="BA110" s="148"/>
      <c r="BB110" s="148"/>
      <c r="BC110" s="148"/>
      <c r="BD110" s="148"/>
      <c r="BE110" s="148"/>
      <c r="BF110" s="148"/>
      <c r="BG110" s="148"/>
      <c r="BH110" s="148"/>
    </row>
    <row r="111" spans="1:60" outlineLevel="1" x14ac:dyDescent="0.2">
      <c r="A111" s="169">
        <v>55</v>
      </c>
      <c r="B111" s="170" t="s">
        <v>309</v>
      </c>
      <c r="C111" s="185" t="s">
        <v>310</v>
      </c>
      <c r="D111" s="171" t="s">
        <v>288</v>
      </c>
      <c r="E111" s="172">
        <v>29</v>
      </c>
      <c r="F111" s="173"/>
      <c r="G111" s="174">
        <f>ROUND(E111*F111,2)</f>
        <v>0</v>
      </c>
      <c r="H111" s="173"/>
      <c r="I111" s="174">
        <f>ROUND(E111*H111,2)</f>
        <v>0</v>
      </c>
      <c r="J111" s="173"/>
      <c r="K111" s="174">
        <f>ROUND(E111*J111,2)</f>
        <v>0</v>
      </c>
      <c r="L111" s="174">
        <v>21</v>
      </c>
      <c r="M111" s="174">
        <f>G111*(1+L111/100)</f>
        <v>0</v>
      </c>
      <c r="N111" s="172">
        <v>2.4000000000000001E-4</v>
      </c>
      <c r="O111" s="172">
        <f>ROUND(E111*N111,2)</f>
        <v>0.01</v>
      </c>
      <c r="P111" s="172">
        <v>0</v>
      </c>
      <c r="Q111" s="172">
        <f>ROUND(E111*P111,2)</f>
        <v>0</v>
      </c>
      <c r="R111" s="174"/>
      <c r="S111" s="174" t="s">
        <v>301</v>
      </c>
      <c r="T111" s="175" t="s">
        <v>302</v>
      </c>
      <c r="U111" s="158">
        <v>0.4</v>
      </c>
      <c r="V111" s="158">
        <f>ROUND(E111*U111,2)</f>
        <v>11.6</v>
      </c>
      <c r="W111" s="158"/>
      <c r="X111" s="158" t="s">
        <v>197</v>
      </c>
      <c r="Y111" s="158" t="s">
        <v>198</v>
      </c>
      <c r="Z111" s="148"/>
      <c r="AA111" s="148"/>
      <c r="AB111" s="148"/>
      <c r="AC111" s="148"/>
      <c r="AD111" s="148"/>
      <c r="AE111" s="148"/>
      <c r="AF111" s="148"/>
      <c r="AG111" s="148" t="s">
        <v>199</v>
      </c>
      <c r="AH111" s="148"/>
      <c r="AI111" s="148"/>
      <c r="AJ111" s="148"/>
      <c r="AK111" s="148"/>
      <c r="AL111" s="148"/>
      <c r="AM111" s="148"/>
      <c r="AN111" s="148"/>
      <c r="AO111" s="148"/>
      <c r="AP111" s="148"/>
      <c r="AQ111" s="148"/>
      <c r="AR111" s="148"/>
      <c r="AS111" s="148"/>
      <c r="AT111" s="148"/>
      <c r="AU111" s="148"/>
      <c r="AV111" s="148"/>
      <c r="AW111" s="148"/>
      <c r="AX111" s="148"/>
      <c r="AY111" s="148"/>
      <c r="AZ111" s="148"/>
      <c r="BA111" s="148"/>
      <c r="BB111" s="148"/>
      <c r="BC111" s="148"/>
      <c r="BD111" s="148"/>
      <c r="BE111" s="148"/>
      <c r="BF111" s="148"/>
      <c r="BG111" s="148"/>
      <c r="BH111" s="148"/>
    </row>
    <row r="112" spans="1:60" outlineLevel="2" x14ac:dyDescent="0.2">
      <c r="A112" s="155"/>
      <c r="B112" s="156"/>
      <c r="C112" s="249" t="s">
        <v>311</v>
      </c>
      <c r="D112" s="250"/>
      <c r="E112" s="250"/>
      <c r="F112" s="250"/>
      <c r="G112" s="250"/>
      <c r="H112" s="158"/>
      <c r="I112" s="158"/>
      <c r="J112" s="158"/>
      <c r="K112" s="158"/>
      <c r="L112" s="158"/>
      <c r="M112" s="158"/>
      <c r="N112" s="157"/>
      <c r="O112" s="157"/>
      <c r="P112" s="157"/>
      <c r="Q112" s="157"/>
      <c r="R112" s="158"/>
      <c r="S112" s="158"/>
      <c r="T112" s="158"/>
      <c r="U112" s="158"/>
      <c r="V112" s="158"/>
      <c r="W112" s="158"/>
      <c r="X112" s="158"/>
      <c r="Y112" s="158"/>
      <c r="Z112" s="148"/>
      <c r="AA112" s="148"/>
      <c r="AB112" s="148"/>
      <c r="AC112" s="148"/>
      <c r="AD112" s="148"/>
      <c r="AE112" s="148"/>
      <c r="AF112" s="148"/>
      <c r="AG112" s="148" t="s">
        <v>312</v>
      </c>
      <c r="AH112" s="148"/>
      <c r="AI112" s="148"/>
      <c r="AJ112" s="148"/>
      <c r="AK112" s="148"/>
      <c r="AL112" s="148"/>
      <c r="AM112" s="148"/>
      <c r="AN112" s="148"/>
      <c r="AO112" s="148"/>
      <c r="AP112" s="148"/>
      <c r="AQ112" s="148"/>
      <c r="AR112" s="148"/>
      <c r="AS112" s="148"/>
      <c r="AT112" s="148"/>
      <c r="AU112" s="148"/>
      <c r="AV112" s="148"/>
      <c r="AW112" s="148"/>
      <c r="AX112" s="148"/>
      <c r="AY112" s="148"/>
      <c r="AZ112" s="148"/>
      <c r="BA112" s="148"/>
      <c r="BB112" s="148"/>
      <c r="BC112" s="148"/>
      <c r="BD112" s="148"/>
      <c r="BE112" s="148"/>
      <c r="BF112" s="148"/>
      <c r="BG112" s="148"/>
      <c r="BH112" s="148"/>
    </row>
    <row r="113" spans="1:60" outlineLevel="1" x14ac:dyDescent="0.2">
      <c r="A113" s="177">
        <v>56</v>
      </c>
      <c r="B113" s="178" t="s">
        <v>477</v>
      </c>
      <c r="C113" s="187" t="s">
        <v>478</v>
      </c>
      <c r="D113" s="179" t="s">
        <v>288</v>
      </c>
      <c r="E113" s="180">
        <v>6</v>
      </c>
      <c r="F113" s="181"/>
      <c r="G113" s="182">
        <f>ROUND(E113*F113,2)</f>
        <v>0</v>
      </c>
      <c r="H113" s="181"/>
      <c r="I113" s="182">
        <f>ROUND(E113*H113,2)</f>
        <v>0</v>
      </c>
      <c r="J113" s="181"/>
      <c r="K113" s="182">
        <f>ROUND(E113*J113,2)</f>
        <v>0</v>
      </c>
      <c r="L113" s="182">
        <v>21</v>
      </c>
      <c r="M113" s="182">
        <f>G113*(1+L113/100)</f>
        <v>0</v>
      </c>
      <c r="N113" s="180">
        <v>1.3100000000000001E-2</v>
      </c>
      <c r="O113" s="180">
        <f>ROUND(E113*N113,2)</f>
        <v>0.08</v>
      </c>
      <c r="P113" s="180">
        <v>0</v>
      </c>
      <c r="Q113" s="180">
        <f>ROUND(E113*P113,2)</f>
        <v>0</v>
      </c>
      <c r="R113" s="182" t="s">
        <v>317</v>
      </c>
      <c r="S113" s="182" t="s">
        <v>195</v>
      </c>
      <c r="T113" s="183" t="s">
        <v>196</v>
      </c>
      <c r="U113" s="158">
        <v>0</v>
      </c>
      <c r="V113" s="158">
        <f>ROUND(E113*U113,2)</f>
        <v>0</v>
      </c>
      <c r="W113" s="158"/>
      <c r="X113" s="158" t="s">
        <v>255</v>
      </c>
      <c r="Y113" s="158" t="s">
        <v>198</v>
      </c>
      <c r="Z113" s="148"/>
      <c r="AA113" s="148"/>
      <c r="AB113" s="148"/>
      <c r="AC113" s="148"/>
      <c r="AD113" s="148"/>
      <c r="AE113" s="148"/>
      <c r="AF113" s="148"/>
      <c r="AG113" s="148" t="s">
        <v>318</v>
      </c>
      <c r="AH113" s="148"/>
      <c r="AI113" s="148"/>
      <c r="AJ113" s="148"/>
      <c r="AK113" s="148"/>
      <c r="AL113" s="148"/>
      <c r="AM113" s="148"/>
      <c r="AN113" s="148"/>
      <c r="AO113" s="148"/>
      <c r="AP113" s="148"/>
      <c r="AQ113" s="148"/>
      <c r="AR113" s="148"/>
      <c r="AS113" s="148"/>
      <c r="AT113" s="148"/>
      <c r="AU113" s="148"/>
      <c r="AV113" s="148"/>
      <c r="AW113" s="148"/>
      <c r="AX113" s="148"/>
      <c r="AY113" s="148"/>
      <c r="AZ113" s="148"/>
      <c r="BA113" s="148"/>
      <c r="BB113" s="148"/>
      <c r="BC113" s="148"/>
      <c r="BD113" s="148"/>
      <c r="BE113" s="148"/>
      <c r="BF113" s="148"/>
      <c r="BG113" s="148"/>
      <c r="BH113" s="148"/>
    </row>
    <row r="114" spans="1:60" ht="22.5" outlineLevel="1" x14ac:dyDescent="0.2">
      <c r="A114" s="169">
        <v>57</v>
      </c>
      <c r="B114" s="170" t="s">
        <v>315</v>
      </c>
      <c r="C114" s="185" t="s">
        <v>316</v>
      </c>
      <c r="D114" s="171" t="s">
        <v>288</v>
      </c>
      <c r="E114" s="172">
        <v>35</v>
      </c>
      <c r="F114" s="173"/>
      <c r="G114" s="174">
        <f>ROUND(E114*F114,2)</f>
        <v>0</v>
      </c>
      <c r="H114" s="173"/>
      <c r="I114" s="174">
        <f>ROUND(E114*H114,2)</f>
        <v>0</v>
      </c>
      <c r="J114" s="173"/>
      <c r="K114" s="174">
        <f>ROUND(E114*J114,2)</f>
        <v>0</v>
      </c>
      <c r="L114" s="174">
        <v>21</v>
      </c>
      <c r="M114" s="174">
        <f>G114*(1+L114/100)</f>
        <v>0</v>
      </c>
      <c r="N114" s="172">
        <v>6.4999999999999997E-3</v>
      </c>
      <c r="O114" s="172">
        <f>ROUND(E114*N114,2)</f>
        <v>0.23</v>
      </c>
      <c r="P114" s="172">
        <v>0</v>
      </c>
      <c r="Q114" s="172">
        <f>ROUND(E114*P114,2)</f>
        <v>0</v>
      </c>
      <c r="R114" s="174" t="s">
        <v>317</v>
      </c>
      <c r="S114" s="174" t="s">
        <v>195</v>
      </c>
      <c r="T114" s="175" t="s">
        <v>195</v>
      </c>
      <c r="U114" s="158">
        <v>0</v>
      </c>
      <c r="V114" s="158">
        <f>ROUND(E114*U114,2)</f>
        <v>0</v>
      </c>
      <c r="W114" s="158"/>
      <c r="X114" s="158" t="s">
        <v>255</v>
      </c>
      <c r="Y114" s="158" t="s">
        <v>198</v>
      </c>
      <c r="Z114" s="148"/>
      <c r="AA114" s="148"/>
      <c r="AB114" s="148"/>
      <c r="AC114" s="148"/>
      <c r="AD114" s="148"/>
      <c r="AE114" s="148"/>
      <c r="AF114" s="148"/>
      <c r="AG114" s="148" t="s">
        <v>318</v>
      </c>
      <c r="AH114" s="148"/>
      <c r="AI114" s="148"/>
      <c r="AJ114" s="148"/>
      <c r="AK114" s="148"/>
      <c r="AL114" s="148"/>
      <c r="AM114" s="148"/>
      <c r="AN114" s="148"/>
      <c r="AO114" s="148"/>
      <c r="AP114" s="148"/>
      <c r="AQ114" s="148"/>
      <c r="AR114" s="148"/>
      <c r="AS114" s="148"/>
      <c r="AT114" s="148"/>
      <c r="AU114" s="148"/>
      <c r="AV114" s="148"/>
      <c r="AW114" s="148"/>
      <c r="AX114" s="148"/>
      <c r="AY114" s="148"/>
      <c r="AZ114" s="148"/>
      <c r="BA114" s="148"/>
      <c r="BB114" s="148"/>
      <c r="BC114" s="148"/>
      <c r="BD114" s="148"/>
      <c r="BE114" s="148"/>
      <c r="BF114" s="148"/>
      <c r="BG114" s="148"/>
      <c r="BH114" s="148"/>
    </row>
    <row r="115" spans="1:60" outlineLevel="2" x14ac:dyDescent="0.2">
      <c r="A115" s="155"/>
      <c r="B115" s="156"/>
      <c r="C115" s="186" t="s">
        <v>479</v>
      </c>
      <c r="D115" s="159"/>
      <c r="E115" s="160">
        <v>35</v>
      </c>
      <c r="F115" s="158"/>
      <c r="G115" s="158"/>
      <c r="H115" s="158"/>
      <c r="I115" s="158"/>
      <c r="J115" s="158"/>
      <c r="K115" s="158"/>
      <c r="L115" s="158"/>
      <c r="M115" s="158"/>
      <c r="N115" s="157"/>
      <c r="O115" s="157"/>
      <c r="P115" s="157"/>
      <c r="Q115" s="157"/>
      <c r="R115" s="158"/>
      <c r="S115" s="158"/>
      <c r="T115" s="158"/>
      <c r="U115" s="158"/>
      <c r="V115" s="158"/>
      <c r="W115" s="158"/>
      <c r="X115" s="158"/>
      <c r="Y115" s="158"/>
      <c r="Z115" s="148"/>
      <c r="AA115" s="148"/>
      <c r="AB115" s="148"/>
      <c r="AC115" s="148"/>
      <c r="AD115" s="148"/>
      <c r="AE115" s="148"/>
      <c r="AF115" s="148"/>
      <c r="AG115" s="148" t="s">
        <v>203</v>
      </c>
      <c r="AH115" s="148">
        <v>5</v>
      </c>
      <c r="AI115" s="148"/>
      <c r="AJ115" s="148"/>
      <c r="AK115" s="148"/>
      <c r="AL115" s="148"/>
      <c r="AM115" s="148"/>
      <c r="AN115" s="148"/>
      <c r="AO115" s="148"/>
      <c r="AP115" s="148"/>
      <c r="AQ115" s="148"/>
      <c r="AR115" s="148"/>
      <c r="AS115" s="148"/>
      <c r="AT115" s="148"/>
      <c r="AU115" s="148"/>
      <c r="AV115" s="148"/>
      <c r="AW115" s="148"/>
      <c r="AX115" s="148"/>
      <c r="AY115" s="148"/>
      <c r="AZ115" s="148"/>
      <c r="BA115" s="148"/>
      <c r="BB115" s="148"/>
      <c r="BC115" s="148"/>
      <c r="BD115" s="148"/>
      <c r="BE115" s="148"/>
      <c r="BF115" s="148"/>
      <c r="BG115" s="148"/>
      <c r="BH115" s="148"/>
    </row>
    <row r="116" spans="1:60" outlineLevel="1" x14ac:dyDescent="0.2">
      <c r="A116" s="260">
        <v>58</v>
      </c>
      <c r="B116" s="261" t="s">
        <v>320</v>
      </c>
      <c r="C116" s="262" t="s">
        <v>321</v>
      </c>
      <c r="D116" s="171" t="s">
        <v>288</v>
      </c>
      <c r="E116" s="172">
        <v>34</v>
      </c>
      <c r="F116" s="173"/>
      <c r="G116" s="174">
        <f>ROUND(E116*F116,2)</f>
        <v>0</v>
      </c>
      <c r="H116" s="173"/>
      <c r="I116" s="174">
        <f>ROUND(E116*H116,2)</f>
        <v>0</v>
      </c>
      <c r="J116" s="173"/>
      <c r="K116" s="174">
        <f>ROUND(E116*J116,2)</f>
        <v>0</v>
      </c>
      <c r="L116" s="174">
        <v>21</v>
      </c>
      <c r="M116" s="174">
        <f>G116*(1+L116/100)</f>
        <v>0</v>
      </c>
      <c r="N116" s="172">
        <v>4.7999999999999996E-3</v>
      </c>
      <c r="O116" s="172">
        <f>ROUND(E116*N116,2)</f>
        <v>0.16</v>
      </c>
      <c r="P116" s="172">
        <v>0</v>
      </c>
      <c r="Q116" s="172">
        <f>ROUND(E116*P116,2)</f>
        <v>0</v>
      </c>
      <c r="R116" s="174"/>
      <c r="S116" s="174" t="s">
        <v>301</v>
      </c>
      <c r="T116" s="175" t="s">
        <v>302</v>
      </c>
      <c r="U116" s="158">
        <v>0</v>
      </c>
      <c r="V116" s="158">
        <f>ROUND(E116*U116,2)</f>
        <v>0</v>
      </c>
      <c r="W116" s="158"/>
      <c r="X116" s="158" t="s">
        <v>255</v>
      </c>
      <c r="Y116" s="158" t="s">
        <v>198</v>
      </c>
      <c r="Z116" s="148"/>
      <c r="AA116" s="148"/>
      <c r="AB116" s="148"/>
      <c r="AC116" s="148"/>
      <c r="AD116" s="148"/>
      <c r="AE116" s="148"/>
      <c r="AF116" s="148"/>
      <c r="AG116" s="148" t="s">
        <v>318</v>
      </c>
      <c r="AH116" s="148"/>
      <c r="AI116" s="148"/>
      <c r="AJ116" s="148"/>
      <c r="AK116" s="148"/>
      <c r="AL116" s="148"/>
      <c r="AM116" s="148"/>
      <c r="AN116" s="148"/>
      <c r="AO116" s="148"/>
      <c r="AP116" s="148"/>
      <c r="AQ116" s="148"/>
      <c r="AR116" s="148"/>
      <c r="AS116" s="148"/>
      <c r="AT116" s="148"/>
      <c r="AU116" s="148"/>
      <c r="AV116" s="148"/>
      <c r="AW116" s="148"/>
      <c r="AX116" s="148"/>
      <c r="AY116" s="148"/>
      <c r="AZ116" s="148"/>
      <c r="BA116" s="148"/>
      <c r="BB116" s="148"/>
      <c r="BC116" s="148"/>
      <c r="BD116" s="148"/>
      <c r="BE116" s="148"/>
      <c r="BF116" s="148"/>
      <c r="BG116" s="148"/>
      <c r="BH116" s="148"/>
    </row>
    <row r="117" spans="1:60" outlineLevel="2" x14ac:dyDescent="0.2">
      <c r="A117" s="155"/>
      <c r="B117" s="156"/>
      <c r="C117" s="249" t="s">
        <v>322</v>
      </c>
      <c r="D117" s="250"/>
      <c r="E117" s="250"/>
      <c r="F117" s="250"/>
      <c r="G117" s="250"/>
      <c r="H117" s="158"/>
      <c r="I117" s="158"/>
      <c r="J117" s="158"/>
      <c r="K117" s="158"/>
      <c r="L117" s="158"/>
      <c r="M117" s="158"/>
      <c r="N117" s="157"/>
      <c r="O117" s="157"/>
      <c r="P117" s="157"/>
      <c r="Q117" s="157"/>
      <c r="R117" s="158"/>
      <c r="S117" s="158"/>
      <c r="T117" s="158"/>
      <c r="U117" s="158"/>
      <c r="V117" s="158"/>
      <c r="W117" s="158"/>
      <c r="X117" s="158"/>
      <c r="Y117" s="158"/>
      <c r="Z117" s="148"/>
      <c r="AA117" s="148"/>
      <c r="AB117" s="148"/>
      <c r="AC117" s="148"/>
      <c r="AD117" s="148"/>
      <c r="AE117" s="148"/>
      <c r="AF117" s="148"/>
      <c r="AG117" s="148" t="s">
        <v>312</v>
      </c>
      <c r="AH117" s="148"/>
      <c r="AI117" s="148"/>
      <c r="AJ117" s="148"/>
      <c r="AK117" s="148"/>
      <c r="AL117" s="148"/>
      <c r="AM117" s="148"/>
      <c r="AN117" s="148"/>
      <c r="AO117" s="148"/>
      <c r="AP117" s="148"/>
      <c r="AQ117" s="148"/>
      <c r="AR117" s="148"/>
      <c r="AS117" s="148"/>
      <c r="AT117" s="148"/>
      <c r="AU117" s="148"/>
      <c r="AV117" s="148"/>
      <c r="AW117" s="148"/>
      <c r="AX117" s="148"/>
      <c r="AY117" s="148"/>
      <c r="AZ117" s="148"/>
      <c r="BA117" s="148"/>
      <c r="BB117" s="148"/>
      <c r="BC117" s="148"/>
      <c r="BD117" s="148"/>
      <c r="BE117" s="148"/>
      <c r="BF117" s="148"/>
      <c r="BG117" s="148"/>
      <c r="BH117" s="148"/>
    </row>
    <row r="118" spans="1:60" outlineLevel="3" x14ac:dyDescent="0.2">
      <c r="A118" s="155"/>
      <c r="B118" s="156"/>
      <c r="C118" s="251" t="s">
        <v>323</v>
      </c>
      <c r="D118" s="252"/>
      <c r="E118" s="252"/>
      <c r="F118" s="252"/>
      <c r="G118" s="252"/>
      <c r="H118" s="158"/>
      <c r="I118" s="158"/>
      <c r="J118" s="158"/>
      <c r="K118" s="158"/>
      <c r="L118" s="158"/>
      <c r="M118" s="158"/>
      <c r="N118" s="157"/>
      <c r="O118" s="157"/>
      <c r="P118" s="157"/>
      <c r="Q118" s="157"/>
      <c r="R118" s="158"/>
      <c r="S118" s="158"/>
      <c r="T118" s="158"/>
      <c r="U118" s="158"/>
      <c r="V118" s="158"/>
      <c r="W118" s="158"/>
      <c r="X118" s="158"/>
      <c r="Y118" s="158"/>
      <c r="Z118" s="148"/>
      <c r="AA118" s="148"/>
      <c r="AB118" s="148"/>
      <c r="AC118" s="148"/>
      <c r="AD118" s="148"/>
      <c r="AE118" s="148"/>
      <c r="AF118" s="148"/>
      <c r="AG118" s="148" t="s">
        <v>312</v>
      </c>
      <c r="AH118" s="148"/>
      <c r="AI118" s="148"/>
      <c r="AJ118" s="148"/>
      <c r="AK118" s="148"/>
      <c r="AL118" s="148"/>
      <c r="AM118" s="148"/>
      <c r="AN118" s="148"/>
      <c r="AO118" s="148"/>
      <c r="AP118" s="148"/>
      <c r="AQ118" s="148"/>
      <c r="AR118" s="148"/>
      <c r="AS118" s="148"/>
      <c r="AT118" s="148"/>
      <c r="AU118" s="148"/>
      <c r="AV118" s="148"/>
      <c r="AW118" s="148"/>
      <c r="AX118" s="148"/>
      <c r="AY118" s="148"/>
      <c r="AZ118" s="148"/>
      <c r="BA118" s="148"/>
      <c r="BB118" s="148"/>
      <c r="BC118" s="148"/>
      <c r="BD118" s="148"/>
      <c r="BE118" s="148"/>
      <c r="BF118" s="148"/>
      <c r="BG118" s="148"/>
      <c r="BH118" s="148"/>
    </row>
    <row r="119" spans="1:60" ht="22.5" outlineLevel="1" x14ac:dyDescent="0.2">
      <c r="A119" s="260">
        <v>59</v>
      </c>
      <c r="B119" s="261" t="s">
        <v>480</v>
      </c>
      <c r="C119" s="262" t="s">
        <v>481</v>
      </c>
      <c r="D119" s="171" t="s">
        <v>288</v>
      </c>
      <c r="E119" s="172">
        <v>1</v>
      </c>
      <c r="F119" s="173"/>
      <c r="G119" s="174">
        <f>ROUND(E119*F119,2)</f>
        <v>0</v>
      </c>
      <c r="H119" s="173"/>
      <c r="I119" s="174">
        <f>ROUND(E119*H119,2)</f>
        <v>0</v>
      </c>
      <c r="J119" s="173"/>
      <c r="K119" s="174">
        <f>ROUND(E119*J119,2)</f>
        <v>0</v>
      </c>
      <c r="L119" s="174">
        <v>21</v>
      </c>
      <c r="M119" s="174">
        <f>G119*(1+L119/100)</f>
        <v>0</v>
      </c>
      <c r="N119" s="172">
        <v>1.0999999999999999E-2</v>
      </c>
      <c r="O119" s="172">
        <f>ROUND(E119*N119,2)</f>
        <v>0.01</v>
      </c>
      <c r="P119" s="172">
        <v>0</v>
      </c>
      <c r="Q119" s="172">
        <f>ROUND(E119*P119,2)</f>
        <v>0</v>
      </c>
      <c r="R119" s="174"/>
      <c r="S119" s="174" t="s">
        <v>301</v>
      </c>
      <c r="T119" s="175" t="s">
        <v>302</v>
      </c>
      <c r="U119" s="158">
        <v>0</v>
      </c>
      <c r="V119" s="158">
        <f>ROUND(E119*U119,2)</f>
        <v>0</v>
      </c>
      <c r="W119" s="158"/>
      <c r="X119" s="158" t="s">
        <v>255</v>
      </c>
      <c r="Y119" s="158" t="s">
        <v>198</v>
      </c>
      <c r="Z119" s="148"/>
      <c r="AA119" s="148"/>
      <c r="AB119" s="148"/>
      <c r="AC119" s="148"/>
      <c r="AD119" s="148"/>
      <c r="AE119" s="148"/>
      <c r="AF119" s="148"/>
      <c r="AG119" s="148" t="s">
        <v>318</v>
      </c>
      <c r="AH119" s="148"/>
      <c r="AI119" s="148"/>
      <c r="AJ119" s="148"/>
      <c r="AK119" s="148"/>
      <c r="AL119" s="148"/>
      <c r="AM119" s="148"/>
      <c r="AN119" s="148"/>
      <c r="AO119" s="148"/>
      <c r="AP119" s="148"/>
      <c r="AQ119" s="148"/>
      <c r="AR119" s="148"/>
      <c r="AS119" s="148"/>
      <c r="AT119" s="148"/>
      <c r="AU119" s="148"/>
      <c r="AV119" s="148"/>
      <c r="AW119" s="148"/>
      <c r="AX119" s="148"/>
      <c r="AY119" s="148"/>
      <c r="AZ119" s="148"/>
      <c r="BA119" s="148"/>
      <c r="BB119" s="148"/>
      <c r="BC119" s="148"/>
      <c r="BD119" s="148"/>
      <c r="BE119" s="148"/>
      <c r="BF119" s="148"/>
      <c r="BG119" s="148"/>
      <c r="BH119" s="148"/>
    </row>
    <row r="120" spans="1:60" outlineLevel="2" x14ac:dyDescent="0.2">
      <c r="A120" s="155"/>
      <c r="B120" s="156"/>
      <c r="C120" s="249" t="s">
        <v>322</v>
      </c>
      <c r="D120" s="250"/>
      <c r="E120" s="250"/>
      <c r="F120" s="250"/>
      <c r="G120" s="250"/>
      <c r="H120" s="158"/>
      <c r="I120" s="158"/>
      <c r="J120" s="158"/>
      <c r="K120" s="158"/>
      <c r="L120" s="158"/>
      <c r="M120" s="158"/>
      <c r="N120" s="157"/>
      <c r="O120" s="157"/>
      <c r="P120" s="157"/>
      <c r="Q120" s="157"/>
      <c r="R120" s="158"/>
      <c r="S120" s="158"/>
      <c r="T120" s="158"/>
      <c r="U120" s="158"/>
      <c r="V120" s="158"/>
      <c r="W120" s="158"/>
      <c r="X120" s="158"/>
      <c r="Y120" s="158"/>
      <c r="Z120" s="148"/>
      <c r="AA120" s="148"/>
      <c r="AB120" s="148"/>
      <c r="AC120" s="148"/>
      <c r="AD120" s="148"/>
      <c r="AE120" s="148"/>
      <c r="AF120" s="148"/>
      <c r="AG120" s="148" t="s">
        <v>312</v>
      </c>
      <c r="AH120" s="148"/>
      <c r="AI120" s="148"/>
      <c r="AJ120" s="148"/>
      <c r="AK120" s="148"/>
      <c r="AL120" s="148"/>
      <c r="AM120" s="148"/>
      <c r="AN120" s="148"/>
      <c r="AO120" s="148"/>
      <c r="AP120" s="148"/>
      <c r="AQ120" s="148"/>
      <c r="AR120" s="148"/>
      <c r="AS120" s="148"/>
      <c r="AT120" s="148"/>
      <c r="AU120" s="148"/>
      <c r="AV120" s="148"/>
      <c r="AW120" s="148"/>
      <c r="AX120" s="148"/>
      <c r="AY120" s="148"/>
      <c r="AZ120" s="148"/>
      <c r="BA120" s="148"/>
      <c r="BB120" s="148"/>
      <c r="BC120" s="148"/>
      <c r="BD120" s="148"/>
      <c r="BE120" s="148"/>
      <c r="BF120" s="148"/>
      <c r="BG120" s="148"/>
      <c r="BH120" s="148"/>
    </row>
    <row r="121" spans="1:60" outlineLevel="3" x14ac:dyDescent="0.2">
      <c r="A121" s="155"/>
      <c r="B121" s="156"/>
      <c r="C121" s="251" t="s">
        <v>323</v>
      </c>
      <c r="D121" s="252"/>
      <c r="E121" s="252"/>
      <c r="F121" s="252"/>
      <c r="G121" s="252"/>
      <c r="H121" s="158"/>
      <c r="I121" s="158"/>
      <c r="J121" s="158"/>
      <c r="K121" s="158"/>
      <c r="L121" s="158"/>
      <c r="M121" s="158"/>
      <c r="N121" s="157"/>
      <c r="O121" s="157"/>
      <c r="P121" s="157"/>
      <c r="Q121" s="157"/>
      <c r="R121" s="158"/>
      <c r="S121" s="158"/>
      <c r="T121" s="158"/>
      <c r="U121" s="158"/>
      <c r="V121" s="158"/>
      <c r="W121" s="158"/>
      <c r="X121" s="158"/>
      <c r="Y121" s="158"/>
      <c r="Z121" s="148"/>
      <c r="AA121" s="148"/>
      <c r="AB121" s="148"/>
      <c r="AC121" s="148"/>
      <c r="AD121" s="148"/>
      <c r="AE121" s="148"/>
      <c r="AF121" s="148"/>
      <c r="AG121" s="148" t="s">
        <v>312</v>
      </c>
      <c r="AH121" s="148"/>
      <c r="AI121" s="148"/>
      <c r="AJ121" s="148"/>
      <c r="AK121" s="148"/>
      <c r="AL121" s="148"/>
      <c r="AM121" s="148"/>
      <c r="AN121" s="148"/>
      <c r="AO121" s="148"/>
      <c r="AP121" s="148"/>
      <c r="AQ121" s="148"/>
      <c r="AR121" s="148"/>
      <c r="AS121" s="148"/>
      <c r="AT121" s="148"/>
      <c r="AU121" s="148"/>
      <c r="AV121" s="148"/>
      <c r="AW121" s="148"/>
      <c r="AX121" s="148"/>
      <c r="AY121" s="148"/>
      <c r="AZ121" s="148"/>
      <c r="BA121" s="148"/>
      <c r="BB121" s="148"/>
      <c r="BC121" s="148"/>
      <c r="BD121" s="148"/>
      <c r="BE121" s="148"/>
      <c r="BF121" s="148"/>
      <c r="BG121" s="148"/>
      <c r="BH121" s="148"/>
    </row>
    <row r="122" spans="1:60" ht="22.5" outlineLevel="1" x14ac:dyDescent="0.2">
      <c r="A122" s="260">
        <v>60</v>
      </c>
      <c r="B122" s="261" t="s">
        <v>324</v>
      </c>
      <c r="C122" s="262" t="s">
        <v>325</v>
      </c>
      <c r="D122" s="171" t="s">
        <v>288</v>
      </c>
      <c r="E122" s="172">
        <v>35</v>
      </c>
      <c r="F122" s="173"/>
      <c r="G122" s="174">
        <f>ROUND(E122*F122,2)</f>
        <v>0</v>
      </c>
      <c r="H122" s="173"/>
      <c r="I122" s="174">
        <f>ROUND(E122*H122,2)</f>
        <v>0</v>
      </c>
      <c r="J122" s="173"/>
      <c r="K122" s="174">
        <f>ROUND(E122*J122,2)</f>
        <v>0</v>
      </c>
      <c r="L122" s="174">
        <v>21</v>
      </c>
      <c r="M122" s="174">
        <f>G122*(1+L122/100)</f>
        <v>0</v>
      </c>
      <c r="N122" s="172">
        <v>6.6000000000000003E-2</v>
      </c>
      <c r="O122" s="172">
        <f>ROUND(E122*N122,2)</f>
        <v>2.31</v>
      </c>
      <c r="P122" s="172">
        <v>0</v>
      </c>
      <c r="Q122" s="172">
        <f>ROUND(E122*P122,2)</f>
        <v>0</v>
      </c>
      <c r="R122" s="174"/>
      <c r="S122" s="174" t="s">
        <v>301</v>
      </c>
      <c r="T122" s="175" t="s">
        <v>302</v>
      </c>
      <c r="U122" s="158">
        <v>0</v>
      </c>
      <c r="V122" s="158">
        <f>ROUND(E122*U122,2)</f>
        <v>0</v>
      </c>
      <c r="W122" s="158"/>
      <c r="X122" s="158" t="s">
        <v>255</v>
      </c>
      <c r="Y122" s="158" t="s">
        <v>198</v>
      </c>
      <c r="Z122" s="148"/>
      <c r="AA122" s="148"/>
      <c r="AB122" s="148"/>
      <c r="AC122" s="148"/>
      <c r="AD122" s="148"/>
      <c r="AE122" s="148"/>
      <c r="AF122" s="148"/>
      <c r="AG122" s="148" t="s">
        <v>318</v>
      </c>
      <c r="AH122" s="148"/>
      <c r="AI122" s="148"/>
      <c r="AJ122" s="148"/>
      <c r="AK122" s="148"/>
      <c r="AL122" s="148"/>
      <c r="AM122" s="148"/>
      <c r="AN122" s="148"/>
      <c r="AO122" s="148"/>
      <c r="AP122" s="148"/>
      <c r="AQ122" s="148"/>
      <c r="AR122" s="148"/>
      <c r="AS122" s="148"/>
      <c r="AT122" s="148"/>
      <c r="AU122" s="148"/>
      <c r="AV122" s="148"/>
      <c r="AW122" s="148"/>
      <c r="AX122" s="148"/>
      <c r="AY122" s="148"/>
      <c r="AZ122" s="148"/>
      <c r="BA122" s="148"/>
      <c r="BB122" s="148"/>
      <c r="BC122" s="148"/>
      <c r="BD122" s="148"/>
      <c r="BE122" s="148"/>
      <c r="BF122" s="148"/>
      <c r="BG122" s="148"/>
      <c r="BH122" s="148"/>
    </row>
    <row r="123" spans="1:60" outlineLevel="2" x14ac:dyDescent="0.2">
      <c r="A123" s="155"/>
      <c r="B123" s="156"/>
      <c r="C123" s="249" t="s">
        <v>326</v>
      </c>
      <c r="D123" s="250"/>
      <c r="E123" s="250"/>
      <c r="F123" s="250"/>
      <c r="G123" s="250"/>
      <c r="H123" s="158"/>
      <c r="I123" s="158"/>
      <c r="J123" s="158"/>
      <c r="K123" s="158"/>
      <c r="L123" s="158"/>
      <c r="M123" s="158"/>
      <c r="N123" s="157"/>
      <c r="O123" s="157"/>
      <c r="P123" s="157"/>
      <c r="Q123" s="157"/>
      <c r="R123" s="158"/>
      <c r="S123" s="158"/>
      <c r="T123" s="158"/>
      <c r="U123" s="158"/>
      <c r="V123" s="158"/>
      <c r="W123" s="158"/>
      <c r="X123" s="158"/>
      <c r="Y123" s="158"/>
      <c r="Z123" s="148"/>
      <c r="AA123" s="148"/>
      <c r="AB123" s="148"/>
      <c r="AC123" s="148"/>
      <c r="AD123" s="148"/>
      <c r="AE123" s="148"/>
      <c r="AF123" s="148"/>
      <c r="AG123" s="148" t="s">
        <v>312</v>
      </c>
      <c r="AH123" s="148"/>
      <c r="AI123" s="148"/>
      <c r="AJ123" s="148"/>
      <c r="AK123" s="148"/>
      <c r="AL123" s="148"/>
      <c r="AM123" s="148"/>
      <c r="AN123" s="148"/>
      <c r="AO123" s="148"/>
      <c r="AP123" s="148"/>
      <c r="AQ123" s="148"/>
      <c r="AR123" s="148"/>
      <c r="AS123" s="148"/>
      <c r="AT123" s="148"/>
      <c r="AU123" s="148"/>
      <c r="AV123" s="148"/>
      <c r="AW123" s="148"/>
      <c r="AX123" s="148"/>
      <c r="AY123" s="148"/>
      <c r="AZ123" s="148"/>
      <c r="BA123" s="148"/>
      <c r="BB123" s="148"/>
      <c r="BC123" s="148"/>
      <c r="BD123" s="148"/>
      <c r="BE123" s="148"/>
      <c r="BF123" s="148"/>
      <c r="BG123" s="148"/>
      <c r="BH123" s="148"/>
    </row>
    <row r="124" spans="1:60" outlineLevel="2" x14ac:dyDescent="0.2">
      <c r="A124" s="155"/>
      <c r="B124" s="156"/>
      <c r="C124" s="186" t="s">
        <v>479</v>
      </c>
      <c r="D124" s="159"/>
      <c r="E124" s="160">
        <v>35</v>
      </c>
      <c r="F124" s="158"/>
      <c r="G124" s="158"/>
      <c r="H124" s="158"/>
      <c r="I124" s="158"/>
      <c r="J124" s="158"/>
      <c r="K124" s="158"/>
      <c r="L124" s="158"/>
      <c r="M124" s="158"/>
      <c r="N124" s="157"/>
      <c r="O124" s="157"/>
      <c r="P124" s="157"/>
      <c r="Q124" s="157"/>
      <c r="R124" s="158"/>
      <c r="S124" s="158"/>
      <c r="T124" s="158"/>
      <c r="U124" s="158"/>
      <c r="V124" s="158"/>
      <c r="W124" s="158"/>
      <c r="X124" s="158"/>
      <c r="Y124" s="158"/>
      <c r="Z124" s="148"/>
      <c r="AA124" s="148"/>
      <c r="AB124" s="148"/>
      <c r="AC124" s="148"/>
      <c r="AD124" s="148"/>
      <c r="AE124" s="148"/>
      <c r="AF124" s="148"/>
      <c r="AG124" s="148" t="s">
        <v>203</v>
      </c>
      <c r="AH124" s="148">
        <v>5</v>
      </c>
      <c r="AI124" s="148"/>
      <c r="AJ124" s="148"/>
      <c r="AK124" s="148"/>
      <c r="AL124" s="148"/>
      <c r="AM124" s="148"/>
      <c r="AN124" s="148"/>
      <c r="AO124" s="148"/>
      <c r="AP124" s="148"/>
      <c r="AQ124" s="148"/>
      <c r="AR124" s="148"/>
      <c r="AS124" s="148"/>
      <c r="AT124" s="148"/>
      <c r="AU124" s="148"/>
      <c r="AV124" s="148"/>
      <c r="AW124" s="148"/>
      <c r="AX124" s="148"/>
      <c r="AY124" s="148"/>
      <c r="AZ124" s="148"/>
      <c r="BA124" s="148"/>
      <c r="BB124" s="148"/>
      <c r="BC124" s="148"/>
      <c r="BD124" s="148"/>
      <c r="BE124" s="148"/>
      <c r="BF124" s="148"/>
      <c r="BG124" s="148"/>
      <c r="BH124" s="148"/>
    </row>
    <row r="125" spans="1:60" outlineLevel="1" x14ac:dyDescent="0.2">
      <c r="A125" s="169">
        <v>61</v>
      </c>
      <c r="B125" s="170" t="s">
        <v>327</v>
      </c>
      <c r="C125" s="185" t="s">
        <v>328</v>
      </c>
      <c r="D125" s="171" t="s">
        <v>288</v>
      </c>
      <c r="E125" s="172">
        <v>35</v>
      </c>
      <c r="F125" s="173"/>
      <c r="G125" s="174">
        <f>ROUND(E125*F125,2)</f>
        <v>0</v>
      </c>
      <c r="H125" s="173"/>
      <c r="I125" s="174">
        <f>ROUND(E125*H125,2)</f>
        <v>0</v>
      </c>
      <c r="J125" s="173"/>
      <c r="K125" s="174">
        <f>ROUND(E125*J125,2)</f>
        <v>0</v>
      </c>
      <c r="L125" s="174">
        <v>21</v>
      </c>
      <c r="M125" s="174">
        <f>G125*(1+L125/100)</f>
        <v>0</v>
      </c>
      <c r="N125" s="172">
        <v>0</v>
      </c>
      <c r="O125" s="172">
        <f>ROUND(E125*N125,2)</f>
        <v>0</v>
      </c>
      <c r="P125" s="172">
        <v>0</v>
      </c>
      <c r="Q125" s="172">
        <f>ROUND(E125*P125,2)</f>
        <v>0</v>
      </c>
      <c r="R125" s="174" t="s">
        <v>317</v>
      </c>
      <c r="S125" s="174" t="s">
        <v>195</v>
      </c>
      <c r="T125" s="175" t="s">
        <v>195</v>
      </c>
      <c r="U125" s="158">
        <v>0</v>
      </c>
      <c r="V125" s="158">
        <f>ROUND(E125*U125,2)</f>
        <v>0</v>
      </c>
      <c r="W125" s="158"/>
      <c r="X125" s="158" t="s">
        <v>255</v>
      </c>
      <c r="Y125" s="158" t="s">
        <v>198</v>
      </c>
      <c r="Z125" s="148"/>
      <c r="AA125" s="148"/>
      <c r="AB125" s="148"/>
      <c r="AC125" s="148"/>
      <c r="AD125" s="148"/>
      <c r="AE125" s="148"/>
      <c r="AF125" s="148"/>
      <c r="AG125" s="148" t="s">
        <v>318</v>
      </c>
      <c r="AH125" s="148"/>
      <c r="AI125" s="148"/>
      <c r="AJ125" s="148"/>
      <c r="AK125" s="148"/>
      <c r="AL125" s="148"/>
      <c r="AM125" s="148"/>
      <c r="AN125" s="148"/>
      <c r="AO125" s="148"/>
      <c r="AP125" s="148"/>
      <c r="AQ125" s="148"/>
      <c r="AR125" s="148"/>
      <c r="AS125" s="148"/>
      <c r="AT125" s="148"/>
      <c r="AU125" s="148"/>
      <c r="AV125" s="148"/>
      <c r="AW125" s="148"/>
      <c r="AX125" s="148"/>
      <c r="AY125" s="148"/>
      <c r="AZ125" s="148"/>
      <c r="BA125" s="148"/>
      <c r="BB125" s="148"/>
      <c r="BC125" s="148"/>
      <c r="BD125" s="148"/>
      <c r="BE125" s="148"/>
      <c r="BF125" s="148"/>
      <c r="BG125" s="148"/>
      <c r="BH125" s="148"/>
    </row>
    <row r="126" spans="1:60" outlineLevel="2" x14ac:dyDescent="0.2">
      <c r="A126" s="155"/>
      <c r="B126" s="156"/>
      <c r="C126" s="186" t="s">
        <v>482</v>
      </c>
      <c r="D126" s="159"/>
      <c r="E126" s="160">
        <v>35</v>
      </c>
      <c r="F126" s="158"/>
      <c r="G126" s="158"/>
      <c r="H126" s="158"/>
      <c r="I126" s="158"/>
      <c r="J126" s="158"/>
      <c r="K126" s="158"/>
      <c r="L126" s="158"/>
      <c r="M126" s="158"/>
      <c r="N126" s="157"/>
      <c r="O126" s="157"/>
      <c r="P126" s="157"/>
      <c r="Q126" s="157"/>
      <c r="R126" s="158"/>
      <c r="S126" s="158"/>
      <c r="T126" s="158"/>
      <c r="U126" s="158"/>
      <c r="V126" s="158"/>
      <c r="W126" s="158"/>
      <c r="X126" s="158"/>
      <c r="Y126" s="158"/>
      <c r="Z126" s="148"/>
      <c r="AA126" s="148"/>
      <c r="AB126" s="148"/>
      <c r="AC126" s="148"/>
      <c r="AD126" s="148"/>
      <c r="AE126" s="148"/>
      <c r="AF126" s="148"/>
      <c r="AG126" s="148" t="s">
        <v>203</v>
      </c>
      <c r="AH126" s="148">
        <v>5</v>
      </c>
      <c r="AI126" s="148"/>
      <c r="AJ126" s="148"/>
      <c r="AK126" s="148"/>
      <c r="AL126" s="148"/>
      <c r="AM126" s="148"/>
      <c r="AN126" s="148"/>
      <c r="AO126" s="148"/>
      <c r="AP126" s="148"/>
      <c r="AQ126" s="148"/>
      <c r="AR126" s="148"/>
      <c r="AS126" s="148"/>
      <c r="AT126" s="148"/>
      <c r="AU126" s="148"/>
      <c r="AV126" s="148"/>
      <c r="AW126" s="148"/>
      <c r="AX126" s="148"/>
      <c r="AY126" s="148"/>
      <c r="AZ126" s="148"/>
      <c r="BA126" s="148"/>
      <c r="BB126" s="148"/>
      <c r="BC126" s="148"/>
      <c r="BD126" s="148"/>
      <c r="BE126" s="148"/>
      <c r="BF126" s="148"/>
      <c r="BG126" s="148"/>
      <c r="BH126" s="148"/>
    </row>
    <row r="127" spans="1:60" ht="22.5" outlineLevel="1" x14ac:dyDescent="0.2">
      <c r="A127" s="177">
        <v>62</v>
      </c>
      <c r="B127" s="178" t="s">
        <v>330</v>
      </c>
      <c r="C127" s="187" t="s">
        <v>331</v>
      </c>
      <c r="D127" s="179" t="s">
        <v>288</v>
      </c>
      <c r="E127" s="180">
        <v>34</v>
      </c>
      <c r="F127" s="181"/>
      <c r="G127" s="182">
        <f>ROUND(E127*F127,2)</f>
        <v>0</v>
      </c>
      <c r="H127" s="181"/>
      <c r="I127" s="182">
        <f>ROUND(E127*H127,2)</f>
        <v>0</v>
      </c>
      <c r="J127" s="181"/>
      <c r="K127" s="182">
        <f>ROUND(E127*J127,2)</f>
        <v>0</v>
      </c>
      <c r="L127" s="182">
        <v>21</v>
      </c>
      <c r="M127" s="182">
        <f>G127*(1+L127/100)</f>
        <v>0</v>
      </c>
      <c r="N127" s="180">
        <v>4.0000000000000001E-3</v>
      </c>
      <c r="O127" s="180">
        <f>ROUND(E127*N127,2)</f>
        <v>0.14000000000000001</v>
      </c>
      <c r="P127" s="180">
        <v>0</v>
      </c>
      <c r="Q127" s="180">
        <f>ROUND(E127*P127,2)</f>
        <v>0</v>
      </c>
      <c r="R127" s="182" t="s">
        <v>317</v>
      </c>
      <c r="S127" s="182" t="s">
        <v>195</v>
      </c>
      <c r="T127" s="183" t="s">
        <v>195</v>
      </c>
      <c r="U127" s="158">
        <v>0</v>
      </c>
      <c r="V127" s="158">
        <f>ROUND(E127*U127,2)</f>
        <v>0</v>
      </c>
      <c r="W127" s="158"/>
      <c r="X127" s="158" t="s">
        <v>255</v>
      </c>
      <c r="Y127" s="158" t="s">
        <v>198</v>
      </c>
      <c r="Z127" s="148"/>
      <c r="AA127" s="148"/>
      <c r="AB127" s="148"/>
      <c r="AC127" s="148"/>
      <c r="AD127" s="148"/>
      <c r="AE127" s="148"/>
      <c r="AF127" s="148"/>
      <c r="AG127" s="148" t="s">
        <v>318</v>
      </c>
      <c r="AH127" s="148"/>
      <c r="AI127" s="148"/>
      <c r="AJ127" s="148"/>
      <c r="AK127" s="148"/>
      <c r="AL127" s="148"/>
      <c r="AM127" s="148"/>
      <c r="AN127" s="148"/>
      <c r="AO127" s="148"/>
      <c r="AP127" s="148"/>
      <c r="AQ127" s="148"/>
      <c r="AR127" s="148"/>
      <c r="AS127" s="148"/>
      <c r="AT127" s="148"/>
      <c r="AU127" s="148"/>
      <c r="AV127" s="148"/>
      <c r="AW127" s="148"/>
      <c r="AX127" s="148"/>
      <c r="AY127" s="148"/>
      <c r="AZ127" s="148"/>
      <c r="BA127" s="148"/>
      <c r="BB127" s="148"/>
      <c r="BC127" s="148"/>
      <c r="BD127" s="148"/>
      <c r="BE127" s="148"/>
      <c r="BF127" s="148"/>
      <c r="BG127" s="148"/>
      <c r="BH127" s="148"/>
    </row>
    <row r="128" spans="1:60" ht="22.5" outlineLevel="1" x14ac:dyDescent="0.2">
      <c r="A128" s="177">
        <v>63</v>
      </c>
      <c r="B128" s="178" t="s">
        <v>483</v>
      </c>
      <c r="C128" s="187" t="s">
        <v>484</v>
      </c>
      <c r="D128" s="179" t="s">
        <v>288</v>
      </c>
      <c r="E128" s="180">
        <v>1</v>
      </c>
      <c r="F128" s="181"/>
      <c r="G128" s="182">
        <f>ROUND(E128*F128,2)</f>
        <v>0</v>
      </c>
      <c r="H128" s="181"/>
      <c r="I128" s="182">
        <f>ROUND(E128*H128,2)</f>
        <v>0</v>
      </c>
      <c r="J128" s="181"/>
      <c r="K128" s="182">
        <f>ROUND(E128*J128,2)</f>
        <v>0</v>
      </c>
      <c r="L128" s="182">
        <v>21</v>
      </c>
      <c r="M128" s="182">
        <f>G128*(1+L128/100)</f>
        <v>0</v>
      </c>
      <c r="N128" s="180">
        <v>7.3000000000000001E-3</v>
      </c>
      <c r="O128" s="180">
        <f>ROUND(E128*N128,2)</f>
        <v>0.01</v>
      </c>
      <c r="P128" s="180">
        <v>0</v>
      </c>
      <c r="Q128" s="180">
        <f>ROUND(E128*P128,2)</f>
        <v>0</v>
      </c>
      <c r="R128" s="182" t="s">
        <v>317</v>
      </c>
      <c r="S128" s="182" t="s">
        <v>195</v>
      </c>
      <c r="T128" s="183" t="s">
        <v>195</v>
      </c>
      <c r="U128" s="158">
        <v>0</v>
      </c>
      <c r="V128" s="158">
        <f>ROUND(E128*U128,2)</f>
        <v>0</v>
      </c>
      <c r="W128" s="158"/>
      <c r="X128" s="158" t="s">
        <v>255</v>
      </c>
      <c r="Y128" s="158" t="s">
        <v>198</v>
      </c>
      <c r="Z128" s="148"/>
      <c r="AA128" s="148"/>
      <c r="AB128" s="148"/>
      <c r="AC128" s="148"/>
      <c r="AD128" s="148"/>
      <c r="AE128" s="148"/>
      <c r="AF128" s="148"/>
      <c r="AG128" s="148" t="s">
        <v>318</v>
      </c>
      <c r="AH128" s="148"/>
      <c r="AI128" s="148"/>
      <c r="AJ128" s="148"/>
      <c r="AK128" s="148"/>
      <c r="AL128" s="148"/>
      <c r="AM128" s="148"/>
      <c r="AN128" s="148"/>
      <c r="AO128" s="148"/>
      <c r="AP128" s="148"/>
      <c r="AQ128" s="148"/>
      <c r="AR128" s="148"/>
      <c r="AS128" s="148"/>
      <c r="AT128" s="148"/>
      <c r="AU128" s="148"/>
      <c r="AV128" s="148"/>
      <c r="AW128" s="148"/>
      <c r="AX128" s="148"/>
      <c r="AY128" s="148"/>
      <c r="AZ128" s="148"/>
      <c r="BA128" s="148"/>
      <c r="BB128" s="148"/>
      <c r="BC128" s="148"/>
      <c r="BD128" s="148"/>
      <c r="BE128" s="148"/>
      <c r="BF128" s="148"/>
      <c r="BG128" s="148"/>
      <c r="BH128" s="148"/>
    </row>
    <row r="129" spans="1:60" outlineLevel="1" x14ac:dyDescent="0.2">
      <c r="A129" s="177">
        <v>64</v>
      </c>
      <c r="B129" s="178" t="s">
        <v>332</v>
      </c>
      <c r="C129" s="187" t="s">
        <v>333</v>
      </c>
      <c r="D129" s="179" t="s">
        <v>288</v>
      </c>
      <c r="E129" s="180">
        <v>126</v>
      </c>
      <c r="F129" s="181"/>
      <c r="G129" s="182">
        <f>ROUND(E129*F129,2)</f>
        <v>0</v>
      </c>
      <c r="H129" s="181"/>
      <c r="I129" s="182">
        <f>ROUND(E129*H129,2)</f>
        <v>0</v>
      </c>
      <c r="J129" s="181"/>
      <c r="K129" s="182">
        <f>ROUND(E129*J129,2)</f>
        <v>0</v>
      </c>
      <c r="L129" s="182">
        <v>21</v>
      </c>
      <c r="M129" s="182">
        <f>G129*(1+L129/100)</f>
        <v>0</v>
      </c>
      <c r="N129" s="180">
        <v>6.7000000000000002E-3</v>
      </c>
      <c r="O129" s="180">
        <f>ROUND(E129*N129,2)</f>
        <v>0.84</v>
      </c>
      <c r="P129" s="180">
        <v>0</v>
      </c>
      <c r="Q129" s="180">
        <f>ROUND(E129*P129,2)</f>
        <v>0</v>
      </c>
      <c r="R129" s="182"/>
      <c r="S129" s="182" t="s">
        <v>301</v>
      </c>
      <c r="T129" s="183" t="s">
        <v>207</v>
      </c>
      <c r="U129" s="158">
        <v>0</v>
      </c>
      <c r="V129" s="158">
        <f>ROUND(E129*U129,2)</f>
        <v>0</v>
      </c>
      <c r="W129" s="158"/>
      <c r="X129" s="158" t="s">
        <v>255</v>
      </c>
      <c r="Y129" s="158" t="s">
        <v>198</v>
      </c>
      <c r="Z129" s="148"/>
      <c r="AA129" s="148"/>
      <c r="AB129" s="148"/>
      <c r="AC129" s="148"/>
      <c r="AD129" s="148"/>
      <c r="AE129" s="148"/>
      <c r="AF129" s="148"/>
      <c r="AG129" s="148" t="s">
        <v>256</v>
      </c>
      <c r="AH129" s="148"/>
      <c r="AI129" s="148"/>
      <c r="AJ129" s="148"/>
      <c r="AK129" s="148"/>
      <c r="AL129" s="148"/>
      <c r="AM129" s="148"/>
      <c r="AN129" s="148"/>
      <c r="AO129" s="148"/>
      <c r="AP129" s="148"/>
      <c r="AQ129" s="148"/>
      <c r="AR129" s="148"/>
      <c r="AS129" s="148"/>
      <c r="AT129" s="148"/>
      <c r="AU129" s="148"/>
      <c r="AV129" s="148"/>
      <c r="AW129" s="148"/>
      <c r="AX129" s="148"/>
      <c r="AY129" s="148"/>
      <c r="AZ129" s="148"/>
      <c r="BA129" s="148"/>
      <c r="BB129" s="148"/>
      <c r="BC129" s="148"/>
      <c r="BD129" s="148"/>
      <c r="BE129" s="148"/>
      <c r="BF129" s="148"/>
      <c r="BG129" s="148"/>
      <c r="BH129" s="148"/>
    </row>
    <row r="130" spans="1:60" outlineLevel="1" x14ac:dyDescent="0.2">
      <c r="A130" s="177">
        <v>65</v>
      </c>
      <c r="B130" s="178" t="s">
        <v>334</v>
      </c>
      <c r="C130" s="187" t="s">
        <v>335</v>
      </c>
      <c r="D130" s="179" t="s">
        <v>261</v>
      </c>
      <c r="E130" s="180">
        <v>1187.76</v>
      </c>
      <c r="F130" s="181"/>
      <c r="G130" s="182">
        <f>ROUND(E130*F130,2)</f>
        <v>0</v>
      </c>
      <c r="H130" s="181"/>
      <c r="I130" s="182">
        <f>ROUND(E130*H130,2)</f>
        <v>0</v>
      </c>
      <c r="J130" s="181"/>
      <c r="K130" s="182">
        <f>ROUND(E130*J130,2)</f>
        <v>0</v>
      </c>
      <c r="L130" s="182">
        <v>21</v>
      </c>
      <c r="M130" s="182">
        <f>G130*(1+L130/100)</f>
        <v>0</v>
      </c>
      <c r="N130" s="180">
        <v>1.4500000000000001E-2</v>
      </c>
      <c r="O130" s="180">
        <f>ROUND(E130*N130,2)</f>
        <v>17.22</v>
      </c>
      <c r="P130" s="180">
        <v>0</v>
      </c>
      <c r="Q130" s="180">
        <f>ROUND(E130*P130,2)</f>
        <v>0</v>
      </c>
      <c r="R130" s="182"/>
      <c r="S130" s="182" t="s">
        <v>228</v>
      </c>
      <c r="T130" s="183" t="s">
        <v>207</v>
      </c>
      <c r="U130" s="158">
        <v>0</v>
      </c>
      <c r="V130" s="158">
        <f>ROUND(E130*U130,2)</f>
        <v>0</v>
      </c>
      <c r="W130" s="158"/>
      <c r="X130" s="158" t="s">
        <v>255</v>
      </c>
      <c r="Y130" s="158" t="s">
        <v>198</v>
      </c>
      <c r="Z130" s="148"/>
      <c r="AA130" s="148"/>
      <c r="AB130" s="148"/>
      <c r="AC130" s="148"/>
      <c r="AD130" s="148"/>
      <c r="AE130" s="148"/>
      <c r="AF130" s="148"/>
      <c r="AG130" s="148" t="s">
        <v>256</v>
      </c>
      <c r="AH130" s="148"/>
      <c r="AI130" s="148"/>
      <c r="AJ130" s="148"/>
      <c r="AK130" s="148"/>
      <c r="AL130" s="148"/>
      <c r="AM130" s="148"/>
      <c r="AN130" s="148"/>
      <c r="AO130" s="148"/>
      <c r="AP130" s="148"/>
      <c r="AQ130" s="148"/>
      <c r="AR130" s="148"/>
      <c r="AS130" s="148"/>
      <c r="AT130" s="148"/>
      <c r="AU130" s="148"/>
      <c r="AV130" s="148"/>
      <c r="AW130" s="148"/>
      <c r="AX130" s="148"/>
      <c r="AY130" s="148"/>
      <c r="AZ130" s="148"/>
      <c r="BA130" s="148"/>
      <c r="BB130" s="148"/>
      <c r="BC130" s="148"/>
      <c r="BD130" s="148"/>
      <c r="BE130" s="148"/>
      <c r="BF130" s="148"/>
      <c r="BG130" s="148"/>
      <c r="BH130" s="148"/>
    </row>
    <row r="131" spans="1:60" ht="22.5" outlineLevel="1" x14ac:dyDescent="0.2">
      <c r="A131" s="260">
        <v>66</v>
      </c>
      <c r="B131" s="261" t="s">
        <v>485</v>
      </c>
      <c r="C131" s="262" t="s">
        <v>337</v>
      </c>
      <c r="D131" s="171" t="s">
        <v>288</v>
      </c>
      <c r="E131" s="172">
        <v>4</v>
      </c>
      <c r="F131" s="173"/>
      <c r="G131" s="174">
        <f>ROUND(E131*F131,2)</f>
        <v>0</v>
      </c>
      <c r="H131" s="173"/>
      <c r="I131" s="174">
        <f>ROUND(E131*H131,2)</f>
        <v>0</v>
      </c>
      <c r="J131" s="173"/>
      <c r="K131" s="174">
        <f>ROUND(E131*J131,2)</f>
        <v>0</v>
      </c>
      <c r="L131" s="174">
        <v>21</v>
      </c>
      <c r="M131" s="174">
        <f>G131*(1+L131/100)</f>
        <v>0</v>
      </c>
      <c r="N131" s="172">
        <v>1.4E-2</v>
      </c>
      <c r="O131" s="172">
        <f>ROUND(E131*N131,2)</f>
        <v>0.06</v>
      </c>
      <c r="P131" s="172">
        <v>0</v>
      </c>
      <c r="Q131" s="172">
        <f>ROUND(E131*P131,2)</f>
        <v>0</v>
      </c>
      <c r="R131" s="174"/>
      <c r="S131" s="174" t="s">
        <v>228</v>
      </c>
      <c r="T131" s="175" t="s">
        <v>207</v>
      </c>
      <c r="U131" s="158">
        <v>0</v>
      </c>
      <c r="V131" s="158">
        <f>ROUND(E131*U131,2)</f>
        <v>0</v>
      </c>
      <c r="W131" s="158"/>
      <c r="X131" s="158" t="s">
        <v>255</v>
      </c>
      <c r="Y131" s="158" t="s">
        <v>198</v>
      </c>
      <c r="Z131" s="148"/>
      <c r="AA131" s="148"/>
      <c r="AB131" s="148"/>
      <c r="AC131" s="148"/>
      <c r="AD131" s="148"/>
      <c r="AE131" s="148"/>
      <c r="AF131" s="148"/>
      <c r="AG131" s="148" t="s">
        <v>256</v>
      </c>
      <c r="AH131" s="148"/>
      <c r="AI131" s="148"/>
      <c r="AJ131" s="148"/>
      <c r="AK131" s="148"/>
      <c r="AL131" s="148"/>
      <c r="AM131" s="148"/>
      <c r="AN131" s="148"/>
      <c r="AO131" s="148"/>
      <c r="AP131" s="148"/>
      <c r="AQ131" s="148"/>
      <c r="AR131" s="148"/>
      <c r="AS131" s="148"/>
      <c r="AT131" s="148"/>
      <c r="AU131" s="148"/>
      <c r="AV131" s="148"/>
      <c r="AW131" s="148"/>
      <c r="AX131" s="148"/>
      <c r="AY131" s="148"/>
      <c r="AZ131" s="148"/>
      <c r="BA131" s="148"/>
      <c r="BB131" s="148"/>
      <c r="BC131" s="148"/>
      <c r="BD131" s="148"/>
      <c r="BE131" s="148"/>
      <c r="BF131" s="148"/>
      <c r="BG131" s="148"/>
      <c r="BH131" s="148"/>
    </row>
    <row r="132" spans="1:60" outlineLevel="2" x14ac:dyDescent="0.2">
      <c r="A132" s="155"/>
      <c r="B132" s="156"/>
      <c r="C132" s="249" t="s">
        <v>338</v>
      </c>
      <c r="D132" s="250"/>
      <c r="E132" s="250"/>
      <c r="F132" s="250"/>
      <c r="G132" s="250"/>
      <c r="H132" s="158"/>
      <c r="I132" s="158"/>
      <c r="J132" s="158"/>
      <c r="K132" s="158"/>
      <c r="L132" s="158"/>
      <c r="M132" s="158"/>
      <c r="N132" s="157"/>
      <c r="O132" s="157"/>
      <c r="P132" s="157"/>
      <c r="Q132" s="157"/>
      <c r="R132" s="158"/>
      <c r="S132" s="158"/>
      <c r="T132" s="158"/>
      <c r="U132" s="158"/>
      <c r="V132" s="158"/>
      <c r="W132" s="158"/>
      <c r="X132" s="158"/>
      <c r="Y132" s="158"/>
      <c r="Z132" s="148"/>
      <c r="AA132" s="148"/>
      <c r="AB132" s="148"/>
      <c r="AC132" s="148"/>
      <c r="AD132" s="148"/>
      <c r="AE132" s="148"/>
      <c r="AF132" s="148"/>
      <c r="AG132" s="148" t="s">
        <v>312</v>
      </c>
      <c r="AH132" s="148"/>
      <c r="AI132" s="148"/>
      <c r="AJ132" s="148"/>
      <c r="AK132" s="148"/>
      <c r="AL132" s="148"/>
      <c r="AM132" s="148"/>
      <c r="AN132" s="148"/>
      <c r="AO132" s="148"/>
      <c r="AP132" s="148"/>
      <c r="AQ132" s="148"/>
      <c r="AR132" s="148"/>
      <c r="AS132" s="148"/>
      <c r="AT132" s="148"/>
      <c r="AU132" s="148"/>
      <c r="AV132" s="148"/>
      <c r="AW132" s="148"/>
      <c r="AX132" s="148"/>
      <c r="AY132" s="148"/>
      <c r="AZ132" s="148"/>
      <c r="BA132" s="176" t="str">
        <f>C132</f>
        <v>V místě napojení na nové potrubí PE dn 63 bude litina T80/80 + R 80/50+ lemový nákružek + otočná příruba + elektrospojka</v>
      </c>
      <c r="BB132" s="148"/>
      <c r="BC132" s="148"/>
      <c r="BD132" s="148"/>
      <c r="BE132" s="148"/>
      <c r="BF132" s="148"/>
      <c r="BG132" s="148"/>
      <c r="BH132" s="148"/>
    </row>
    <row r="133" spans="1:60" outlineLevel="3" x14ac:dyDescent="0.2">
      <c r="A133" s="155"/>
      <c r="B133" s="156"/>
      <c r="C133" s="251" t="s">
        <v>339</v>
      </c>
      <c r="D133" s="252"/>
      <c r="E133" s="252"/>
      <c r="F133" s="252"/>
      <c r="G133" s="252"/>
      <c r="H133" s="158"/>
      <c r="I133" s="158"/>
      <c r="J133" s="158"/>
      <c r="K133" s="158"/>
      <c r="L133" s="158"/>
      <c r="M133" s="158"/>
      <c r="N133" s="157"/>
      <c r="O133" s="157"/>
      <c r="P133" s="157"/>
      <c r="Q133" s="157"/>
      <c r="R133" s="158"/>
      <c r="S133" s="158"/>
      <c r="T133" s="158"/>
      <c r="U133" s="158"/>
      <c r="V133" s="158"/>
      <c r="W133" s="158"/>
      <c r="X133" s="158"/>
      <c r="Y133" s="158"/>
      <c r="Z133" s="148"/>
      <c r="AA133" s="148"/>
      <c r="AB133" s="148"/>
      <c r="AC133" s="148"/>
      <c r="AD133" s="148"/>
      <c r="AE133" s="148"/>
      <c r="AF133" s="148"/>
      <c r="AG133" s="148" t="s">
        <v>312</v>
      </c>
      <c r="AH133" s="148"/>
      <c r="AI133" s="148"/>
      <c r="AJ133" s="148"/>
      <c r="AK133" s="148"/>
      <c r="AL133" s="148"/>
      <c r="AM133" s="148"/>
      <c r="AN133" s="148"/>
      <c r="AO133" s="148"/>
      <c r="AP133" s="148"/>
      <c r="AQ133" s="148"/>
      <c r="AR133" s="148"/>
      <c r="AS133" s="148"/>
      <c r="AT133" s="148"/>
      <c r="AU133" s="148"/>
      <c r="AV133" s="148"/>
      <c r="AW133" s="148"/>
      <c r="AX133" s="148"/>
      <c r="AY133" s="148"/>
      <c r="AZ133" s="148"/>
      <c r="BA133" s="176" t="str">
        <f>C133</f>
        <v>Příruba pro lemové nákružky PE d 63, DN 50, PN 16, Nákružek lemový PE d 63 (DN 50) PE 100 SDR 11 + elektrospojka PE dn 63</v>
      </c>
      <c r="BB133" s="148"/>
      <c r="BC133" s="148"/>
      <c r="BD133" s="148"/>
      <c r="BE133" s="148"/>
      <c r="BF133" s="148"/>
      <c r="BG133" s="148"/>
      <c r="BH133" s="148"/>
    </row>
    <row r="134" spans="1:60" outlineLevel="1" x14ac:dyDescent="0.2">
      <c r="A134" s="177">
        <v>67</v>
      </c>
      <c r="B134" s="178" t="s">
        <v>486</v>
      </c>
      <c r="C134" s="187" t="s">
        <v>487</v>
      </c>
      <c r="D134" s="179" t="s">
        <v>288</v>
      </c>
      <c r="E134" s="180">
        <v>4</v>
      </c>
      <c r="F134" s="181"/>
      <c r="G134" s="182">
        <f>ROUND(E134*F134,2)</f>
        <v>0</v>
      </c>
      <c r="H134" s="181"/>
      <c r="I134" s="182">
        <f>ROUND(E134*H134,2)</f>
        <v>0</v>
      </c>
      <c r="J134" s="181"/>
      <c r="K134" s="182">
        <f>ROUND(E134*J134,2)</f>
        <v>0</v>
      </c>
      <c r="L134" s="182">
        <v>21</v>
      </c>
      <c r="M134" s="182">
        <f>G134*(1+L134/100)</f>
        <v>0</v>
      </c>
      <c r="N134" s="180">
        <v>6.4999999999999997E-3</v>
      </c>
      <c r="O134" s="180">
        <f>ROUND(E134*N134,2)</f>
        <v>0.03</v>
      </c>
      <c r="P134" s="180">
        <v>0</v>
      </c>
      <c r="Q134" s="180">
        <f>ROUND(E134*P134,2)</f>
        <v>0</v>
      </c>
      <c r="R134" s="182"/>
      <c r="S134" s="182" t="s">
        <v>228</v>
      </c>
      <c r="T134" s="183" t="s">
        <v>207</v>
      </c>
      <c r="U134" s="158">
        <v>0</v>
      </c>
      <c r="V134" s="158">
        <f>ROUND(E134*U134,2)</f>
        <v>0</v>
      </c>
      <c r="W134" s="158"/>
      <c r="X134" s="158" t="s">
        <v>255</v>
      </c>
      <c r="Y134" s="158" t="s">
        <v>198</v>
      </c>
      <c r="Z134" s="148"/>
      <c r="AA134" s="148"/>
      <c r="AB134" s="148"/>
      <c r="AC134" s="148"/>
      <c r="AD134" s="148"/>
      <c r="AE134" s="148"/>
      <c r="AF134" s="148"/>
      <c r="AG134" s="148" t="s">
        <v>256</v>
      </c>
      <c r="AH134" s="148"/>
      <c r="AI134" s="148"/>
      <c r="AJ134" s="148"/>
      <c r="AK134" s="148"/>
      <c r="AL134" s="148"/>
      <c r="AM134" s="148"/>
      <c r="AN134" s="148"/>
      <c r="AO134" s="148"/>
      <c r="AP134" s="148"/>
      <c r="AQ134" s="148"/>
      <c r="AR134" s="148"/>
      <c r="AS134" s="148"/>
      <c r="AT134" s="148"/>
      <c r="AU134" s="148"/>
      <c r="AV134" s="148"/>
      <c r="AW134" s="148"/>
      <c r="AX134" s="148"/>
      <c r="AY134" s="148"/>
      <c r="AZ134" s="148"/>
      <c r="BA134" s="148"/>
      <c r="BB134" s="148"/>
      <c r="BC134" s="148"/>
      <c r="BD134" s="148"/>
      <c r="BE134" s="148"/>
      <c r="BF134" s="148"/>
      <c r="BG134" s="148"/>
      <c r="BH134" s="148"/>
    </row>
    <row r="135" spans="1:60" outlineLevel="1" x14ac:dyDescent="0.2">
      <c r="A135" s="177">
        <v>68</v>
      </c>
      <c r="B135" s="178" t="s">
        <v>340</v>
      </c>
      <c r="C135" s="187" t="s">
        <v>341</v>
      </c>
      <c r="D135" s="179" t="s">
        <v>288</v>
      </c>
      <c r="E135" s="180">
        <v>1</v>
      </c>
      <c r="F135" s="181"/>
      <c r="G135" s="182">
        <f>ROUND(E135*F135,2)</f>
        <v>0</v>
      </c>
      <c r="H135" s="181"/>
      <c r="I135" s="182">
        <f>ROUND(E135*H135,2)</f>
        <v>0</v>
      </c>
      <c r="J135" s="181"/>
      <c r="K135" s="182">
        <f>ROUND(E135*J135,2)</f>
        <v>0</v>
      </c>
      <c r="L135" s="182">
        <v>21</v>
      </c>
      <c r="M135" s="182">
        <f>G135*(1+L135/100)</f>
        <v>0</v>
      </c>
      <c r="N135" s="180">
        <v>6.7000000000000002E-3</v>
      </c>
      <c r="O135" s="180">
        <f>ROUND(E135*N135,2)</f>
        <v>0.01</v>
      </c>
      <c r="P135" s="180">
        <v>0</v>
      </c>
      <c r="Q135" s="180">
        <f>ROUND(E135*P135,2)</f>
        <v>0</v>
      </c>
      <c r="R135" s="182"/>
      <c r="S135" s="182" t="s">
        <v>228</v>
      </c>
      <c r="T135" s="183" t="s">
        <v>207</v>
      </c>
      <c r="U135" s="158">
        <v>0</v>
      </c>
      <c r="V135" s="158">
        <f>ROUND(E135*U135,2)</f>
        <v>0</v>
      </c>
      <c r="W135" s="158"/>
      <c r="X135" s="158" t="s">
        <v>255</v>
      </c>
      <c r="Y135" s="158" t="s">
        <v>198</v>
      </c>
      <c r="Z135" s="148"/>
      <c r="AA135" s="148"/>
      <c r="AB135" s="148"/>
      <c r="AC135" s="148"/>
      <c r="AD135" s="148"/>
      <c r="AE135" s="148"/>
      <c r="AF135" s="148"/>
      <c r="AG135" s="148" t="s">
        <v>256</v>
      </c>
      <c r="AH135" s="148"/>
      <c r="AI135" s="148"/>
      <c r="AJ135" s="148"/>
      <c r="AK135" s="148"/>
      <c r="AL135" s="148"/>
      <c r="AM135" s="148"/>
      <c r="AN135" s="148"/>
      <c r="AO135" s="148"/>
      <c r="AP135" s="148"/>
      <c r="AQ135" s="148"/>
      <c r="AR135" s="148"/>
      <c r="AS135" s="148"/>
      <c r="AT135" s="148"/>
      <c r="AU135" s="148"/>
      <c r="AV135" s="148"/>
      <c r="AW135" s="148"/>
      <c r="AX135" s="148"/>
      <c r="AY135" s="148"/>
      <c r="AZ135" s="148"/>
      <c r="BA135" s="148"/>
      <c r="BB135" s="148"/>
      <c r="BC135" s="148"/>
      <c r="BD135" s="148"/>
      <c r="BE135" s="148"/>
      <c r="BF135" s="148"/>
      <c r="BG135" s="148"/>
      <c r="BH135" s="148"/>
    </row>
    <row r="136" spans="1:60" outlineLevel="1" x14ac:dyDescent="0.2">
      <c r="A136" s="177">
        <v>69</v>
      </c>
      <c r="B136" s="178" t="s">
        <v>342</v>
      </c>
      <c r="C136" s="187" t="s">
        <v>343</v>
      </c>
      <c r="D136" s="179" t="s">
        <v>288</v>
      </c>
      <c r="E136" s="180">
        <v>3</v>
      </c>
      <c r="F136" s="181"/>
      <c r="G136" s="182">
        <f>ROUND(E136*F136,2)</f>
        <v>0</v>
      </c>
      <c r="H136" s="181"/>
      <c r="I136" s="182">
        <f>ROUND(E136*H136,2)</f>
        <v>0</v>
      </c>
      <c r="J136" s="181"/>
      <c r="K136" s="182">
        <f>ROUND(E136*J136,2)</f>
        <v>0</v>
      </c>
      <c r="L136" s="182">
        <v>21</v>
      </c>
      <c r="M136" s="182">
        <f>G136*(1+L136/100)</f>
        <v>0</v>
      </c>
      <c r="N136" s="180">
        <v>6.7999999999999996E-3</v>
      </c>
      <c r="O136" s="180">
        <f>ROUND(E136*N136,2)</f>
        <v>0.02</v>
      </c>
      <c r="P136" s="180">
        <v>0</v>
      </c>
      <c r="Q136" s="180">
        <f>ROUND(E136*P136,2)</f>
        <v>0</v>
      </c>
      <c r="R136" s="182"/>
      <c r="S136" s="182" t="s">
        <v>228</v>
      </c>
      <c r="T136" s="183" t="s">
        <v>207</v>
      </c>
      <c r="U136" s="158">
        <v>0</v>
      </c>
      <c r="V136" s="158">
        <f>ROUND(E136*U136,2)</f>
        <v>0</v>
      </c>
      <c r="W136" s="158"/>
      <c r="X136" s="158" t="s">
        <v>255</v>
      </c>
      <c r="Y136" s="158" t="s">
        <v>198</v>
      </c>
      <c r="Z136" s="148"/>
      <c r="AA136" s="148"/>
      <c r="AB136" s="148"/>
      <c r="AC136" s="148"/>
      <c r="AD136" s="148"/>
      <c r="AE136" s="148"/>
      <c r="AF136" s="148"/>
      <c r="AG136" s="148" t="s">
        <v>256</v>
      </c>
      <c r="AH136" s="148"/>
      <c r="AI136" s="148"/>
      <c r="AJ136" s="148"/>
      <c r="AK136" s="148"/>
      <c r="AL136" s="148"/>
      <c r="AM136" s="148"/>
      <c r="AN136" s="148"/>
      <c r="AO136" s="148"/>
      <c r="AP136" s="148"/>
      <c r="AQ136" s="148"/>
      <c r="AR136" s="148"/>
      <c r="AS136" s="148"/>
      <c r="AT136" s="148"/>
      <c r="AU136" s="148"/>
      <c r="AV136" s="148"/>
      <c r="AW136" s="148"/>
      <c r="AX136" s="148"/>
      <c r="AY136" s="148"/>
      <c r="AZ136" s="148"/>
      <c r="BA136" s="148"/>
      <c r="BB136" s="148"/>
      <c r="BC136" s="148"/>
      <c r="BD136" s="148"/>
      <c r="BE136" s="148"/>
      <c r="BF136" s="148"/>
      <c r="BG136" s="148"/>
      <c r="BH136" s="148"/>
    </row>
    <row r="137" spans="1:60" outlineLevel="1" x14ac:dyDescent="0.2">
      <c r="A137" s="177">
        <v>70</v>
      </c>
      <c r="B137" s="178" t="s">
        <v>344</v>
      </c>
      <c r="C137" s="187" t="s">
        <v>345</v>
      </c>
      <c r="D137" s="179" t="s">
        <v>288</v>
      </c>
      <c r="E137" s="180">
        <v>5</v>
      </c>
      <c r="F137" s="181"/>
      <c r="G137" s="182">
        <f>ROUND(E137*F137,2)</f>
        <v>0</v>
      </c>
      <c r="H137" s="181"/>
      <c r="I137" s="182">
        <f>ROUND(E137*H137,2)</f>
        <v>0</v>
      </c>
      <c r="J137" s="181"/>
      <c r="K137" s="182">
        <f>ROUND(E137*J137,2)</f>
        <v>0</v>
      </c>
      <c r="L137" s="182">
        <v>21</v>
      </c>
      <c r="M137" s="182">
        <f>G137*(1+L137/100)</f>
        <v>0</v>
      </c>
      <c r="N137" s="180">
        <v>8.0000000000000002E-3</v>
      </c>
      <c r="O137" s="180">
        <f>ROUND(E137*N137,2)</f>
        <v>0.04</v>
      </c>
      <c r="P137" s="180">
        <v>0</v>
      </c>
      <c r="Q137" s="180">
        <f>ROUND(E137*P137,2)</f>
        <v>0</v>
      </c>
      <c r="R137" s="182"/>
      <c r="S137" s="182" t="s">
        <v>228</v>
      </c>
      <c r="T137" s="183" t="s">
        <v>207</v>
      </c>
      <c r="U137" s="158">
        <v>0</v>
      </c>
      <c r="V137" s="158">
        <f>ROUND(E137*U137,2)</f>
        <v>0</v>
      </c>
      <c r="W137" s="158"/>
      <c r="X137" s="158" t="s">
        <v>255</v>
      </c>
      <c r="Y137" s="158" t="s">
        <v>198</v>
      </c>
      <c r="Z137" s="148"/>
      <c r="AA137" s="148"/>
      <c r="AB137" s="148"/>
      <c r="AC137" s="148"/>
      <c r="AD137" s="148"/>
      <c r="AE137" s="148"/>
      <c r="AF137" s="148"/>
      <c r="AG137" s="148" t="s">
        <v>256</v>
      </c>
      <c r="AH137" s="148"/>
      <c r="AI137" s="148"/>
      <c r="AJ137" s="148"/>
      <c r="AK137" s="148"/>
      <c r="AL137" s="148"/>
      <c r="AM137" s="148"/>
      <c r="AN137" s="148"/>
      <c r="AO137" s="148"/>
      <c r="AP137" s="148"/>
      <c r="AQ137" s="148"/>
      <c r="AR137" s="148"/>
      <c r="AS137" s="148"/>
      <c r="AT137" s="148"/>
      <c r="AU137" s="148"/>
      <c r="AV137" s="148"/>
      <c r="AW137" s="148"/>
      <c r="AX137" s="148"/>
      <c r="AY137" s="148"/>
      <c r="AZ137" s="148"/>
      <c r="BA137" s="148"/>
      <c r="BB137" s="148"/>
      <c r="BC137" s="148"/>
      <c r="BD137" s="148"/>
      <c r="BE137" s="148"/>
      <c r="BF137" s="148"/>
      <c r="BG137" s="148"/>
      <c r="BH137" s="148"/>
    </row>
    <row r="138" spans="1:60" x14ac:dyDescent="0.2">
      <c r="A138" s="162" t="s">
        <v>189</v>
      </c>
      <c r="B138" s="163" t="s">
        <v>123</v>
      </c>
      <c r="C138" s="184" t="s">
        <v>125</v>
      </c>
      <c r="D138" s="164"/>
      <c r="E138" s="165"/>
      <c r="F138" s="166"/>
      <c r="G138" s="166">
        <f>SUMIF(AG139:AG155,"&lt;&gt;NOR",G139:G155)</f>
        <v>0</v>
      </c>
      <c r="H138" s="166"/>
      <c r="I138" s="166">
        <f>SUM(I139:I155)</f>
        <v>0</v>
      </c>
      <c r="J138" s="166"/>
      <c r="K138" s="166">
        <f>SUM(K139:K155)</f>
        <v>0</v>
      </c>
      <c r="L138" s="166"/>
      <c r="M138" s="166">
        <f>SUM(M139:M155)</f>
        <v>0</v>
      </c>
      <c r="N138" s="165"/>
      <c r="O138" s="165">
        <f>SUM(O139:O155)</f>
        <v>1.3600000000000003</v>
      </c>
      <c r="P138" s="165"/>
      <c r="Q138" s="165">
        <f>SUM(Q139:Q155)</f>
        <v>0</v>
      </c>
      <c r="R138" s="166"/>
      <c r="S138" s="166"/>
      <c r="T138" s="167"/>
      <c r="U138" s="161"/>
      <c r="V138" s="161">
        <f>SUM(V139:V155)</f>
        <v>3.55</v>
      </c>
      <c r="W138" s="161"/>
      <c r="X138" s="161"/>
      <c r="Y138" s="161"/>
      <c r="AG138" t="s">
        <v>190</v>
      </c>
    </row>
    <row r="139" spans="1:60" outlineLevel="1" x14ac:dyDescent="0.2">
      <c r="A139" s="169">
        <v>71</v>
      </c>
      <c r="B139" s="170" t="s">
        <v>351</v>
      </c>
      <c r="C139" s="185" t="s">
        <v>352</v>
      </c>
      <c r="D139" s="171" t="s">
        <v>288</v>
      </c>
      <c r="E139" s="172">
        <v>3</v>
      </c>
      <c r="F139" s="173"/>
      <c r="G139" s="174">
        <f>ROUND(E139*F139,2)</f>
        <v>0</v>
      </c>
      <c r="H139" s="173"/>
      <c r="I139" s="174">
        <f>ROUND(E139*H139,2)</f>
        <v>0</v>
      </c>
      <c r="J139" s="173"/>
      <c r="K139" s="174">
        <f>ROUND(E139*J139,2)</f>
        <v>0</v>
      </c>
      <c r="L139" s="174">
        <v>21</v>
      </c>
      <c r="M139" s="174">
        <f>G139*(1+L139/100)</f>
        <v>0</v>
      </c>
      <c r="N139" s="172">
        <v>0.32906000000000002</v>
      </c>
      <c r="O139" s="172">
        <f>ROUND(E139*N139,2)</f>
        <v>0.99</v>
      </c>
      <c r="P139" s="172">
        <v>0</v>
      </c>
      <c r="Q139" s="172">
        <f>ROUND(E139*P139,2)</f>
        <v>0</v>
      </c>
      <c r="R139" s="174" t="s">
        <v>224</v>
      </c>
      <c r="S139" s="174" t="s">
        <v>195</v>
      </c>
      <c r="T139" s="175" t="s">
        <v>196</v>
      </c>
      <c r="U139" s="158">
        <v>1.1819999999999999</v>
      </c>
      <c r="V139" s="158">
        <f>ROUND(E139*U139,2)</f>
        <v>3.55</v>
      </c>
      <c r="W139" s="158"/>
      <c r="X139" s="158" t="s">
        <v>197</v>
      </c>
      <c r="Y139" s="158" t="s">
        <v>198</v>
      </c>
      <c r="Z139" s="148"/>
      <c r="AA139" s="148"/>
      <c r="AB139" s="148"/>
      <c r="AC139" s="148"/>
      <c r="AD139" s="148"/>
      <c r="AE139" s="148"/>
      <c r="AF139" s="148"/>
      <c r="AG139" s="148" t="s">
        <v>199</v>
      </c>
      <c r="AH139" s="148"/>
      <c r="AI139" s="148"/>
      <c r="AJ139" s="148"/>
      <c r="AK139" s="148"/>
      <c r="AL139" s="148"/>
      <c r="AM139" s="148"/>
      <c r="AN139" s="148"/>
      <c r="AO139" s="148"/>
      <c r="AP139" s="148"/>
      <c r="AQ139" s="148"/>
      <c r="AR139" s="148"/>
      <c r="AS139" s="148"/>
      <c r="AT139" s="148"/>
      <c r="AU139" s="148"/>
      <c r="AV139" s="148"/>
      <c r="AW139" s="148"/>
      <c r="AX139" s="148"/>
      <c r="AY139" s="148"/>
      <c r="AZ139" s="148"/>
      <c r="BA139" s="148"/>
      <c r="BB139" s="148"/>
      <c r="BC139" s="148"/>
      <c r="BD139" s="148"/>
      <c r="BE139" s="148"/>
      <c r="BF139" s="148"/>
      <c r="BG139" s="148"/>
      <c r="BH139" s="148"/>
    </row>
    <row r="140" spans="1:60" outlineLevel="2" x14ac:dyDescent="0.2">
      <c r="A140" s="155"/>
      <c r="B140" s="156"/>
      <c r="C140" s="247" t="s">
        <v>294</v>
      </c>
      <c r="D140" s="248"/>
      <c r="E140" s="248"/>
      <c r="F140" s="248"/>
      <c r="G140" s="248"/>
      <c r="H140" s="158"/>
      <c r="I140" s="158"/>
      <c r="J140" s="158"/>
      <c r="K140" s="158"/>
      <c r="L140" s="158"/>
      <c r="M140" s="158"/>
      <c r="N140" s="157"/>
      <c r="O140" s="157"/>
      <c r="P140" s="157"/>
      <c r="Q140" s="157"/>
      <c r="R140" s="158"/>
      <c r="S140" s="158"/>
      <c r="T140" s="158"/>
      <c r="U140" s="158"/>
      <c r="V140" s="158"/>
      <c r="W140" s="158"/>
      <c r="X140" s="158"/>
      <c r="Y140" s="158"/>
      <c r="Z140" s="148"/>
      <c r="AA140" s="148"/>
      <c r="AB140" s="148"/>
      <c r="AC140" s="148"/>
      <c r="AD140" s="148"/>
      <c r="AE140" s="148"/>
      <c r="AF140" s="148"/>
      <c r="AG140" s="148" t="s">
        <v>201</v>
      </c>
      <c r="AH140" s="148"/>
      <c r="AI140" s="148"/>
      <c r="AJ140" s="148"/>
      <c r="AK140" s="148"/>
      <c r="AL140" s="148"/>
      <c r="AM140" s="148"/>
      <c r="AN140" s="148"/>
      <c r="AO140" s="148"/>
      <c r="AP140" s="148"/>
      <c r="AQ140" s="148"/>
      <c r="AR140" s="148"/>
      <c r="AS140" s="148"/>
      <c r="AT140" s="148"/>
      <c r="AU140" s="148"/>
      <c r="AV140" s="148"/>
      <c r="AW140" s="148"/>
      <c r="AX140" s="148"/>
      <c r="AY140" s="148"/>
      <c r="AZ140" s="148"/>
      <c r="BA140" s="148"/>
      <c r="BB140" s="148"/>
      <c r="BC140" s="148"/>
      <c r="BD140" s="148"/>
      <c r="BE140" s="148"/>
      <c r="BF140" s="148"/>
      <c r="BG140" s="148"/>
      <c r="BH140" s="148"/>
    </row>
    <row r="141" spans="1:60" ht="22.5" outlineLevel="1" x14ac:dyDescent="0.2">
      <c r="A141" s="177">
        <v>72</v>
      </c>
      <c r="B141" s="178" t="s">
        <v>305</v>
      </c>
      <c r="C141" s="187" t="s">
        <v>306</v>
      </c>
      <c r="D141" s="179" t="s">
        <v>288</v>
      </c>
      <c r="E141" s="180">
        <v>6</v>
      </c>
      <c r="F141" s="181"/>
      <c r="G141" s="182">
        <f t="shared" ref="G141:G147" si="21">ROUND(E141*F141,2)</f>
        <v>0</v>
      </c>
      <c r="H141" s="181"/>
      <c r="I141" s="182">
        <f t="shared" ref="I141:I147" si="22">ROUND(E141*H141,2)</f>
        <v>0</v>
      </c>
      <c r="J141" s="181"/>
      <c r="K141" s="182">
        <f t="shared" ref="K141:K147" si="23">ROUND(E141*J141,2)</f>
        <v>0</v>
      </c>
      <c r="L141" s="182">
        <v>21</v>
      </c>
      <c r="M141" s="182">
        <f t="shared" ref="M141:M147" si="24">G141*(1+L141/100)</f>
        <v>0</v>
      </c>
      <c r="N141" s="180">
        <v>0</v>
      </c>
      <c r="O141" s="180">
        <f t="shared" ref="O141:O147" si="25">ROUND(E141*N141,2)</f>
        <v>0</v>
      </c>
      <c r="P141" s="180">
        <v>0</v>
      </c>
      <c r="Q141" s="180">
        <f t="shared" ref="Q141:Q147" si="26">ROUND(E141*P141,2)</f>
        <v>0</v>
      </c>
      <c r="R141" s="182"/>
      <c r="S141" s="182" t="s">
        <v>228</v>
      </c>
      <c r="T141" s="183" t="s">
        <v>207</v>
      </c>
      <c r="U141" s="158">
        <v>0</v>
      </c>
      <c r="V141" s="158">
        <f t="shared" ref="V141:V147" si="27">ROUND(E141*U141,2)</f>
        <v>0</v>
      </c>
      <c r="W141" s="158"/>
      <c r="X141" s="158" t="s">
        <v>197</v>
      </c>
      <c r="Y141" s="158" t="s">
        <v>198</v>
      </c>
      <c r="Z141" s="148"/>
      <c r="AA141" s="148"/>
      <c r="AB141" s="148"/>
      <c r="AC141" s="148"/>
      <c r="AD141" s="148"/>
      <c r="AE141" s="148"/>
      <c r="AF141" s="148"/>
      <c r="AG141" s="148" t="s">
        <v>208</v>
      </c>
      <c r="AH141" s="148"/>
      <c r="AI141" s="148"/>
      <c r="AJ141" s="148"/>
      <c r="AK141" s="148"/>
      <c r="AL141" s="148"/>
      <c r="AM141" s="148"/>
      <c r="AN141" s="148"/>
      <c r="AO141" s="148"/>
      <c r="AP141" s="148"/>
      <c r="AQ141" s="148"/>
      <c r="AR141" s="148"/>
      <c r="AS141" s="148"/>
      <c r="AT141" s="148"/>
      <c r="AU141" s="148"/>
      <c r="AV141" s="148"/>
      <c r="AW141" s="148"/>
      <c r="AX141" s="148"/>
      <c r="AY141" s="148"/>
      <c r="AZ141" s="148"/>
      <c r="BA141" s="148"/>
      <c r="BB141" s="148"/>
      <c r="BC141" s="148"/>
      <c r="BD141" s="148"/>
      <c r="BE141" s="148"/>
      <c r="BF141" s="148"/>
      <c r="BG141" s="148"/>
      <c r="BH141" s="148"/>
    </row>
    <row r="142" spans="1:60" ht="22.5" outlineLevel="1" x14ac:dyDescent="0.2">
      <c r="A142" s="177">
        <v>73</v>
      </c>
      <c r="B142" s="178" t="s">
        <v>353</v>
      </c>
      <c r="C142" s="187" t="s">
        <v>354</v>
      </c>
      <c r="D142" s="179" t="s">
        <v>288</v>
      </c>
      <c r="E142" s="180">
        <v>3</v>
      </c>
      <c r="F142" s="181"/>
      <c r="G142" s="182">
        <f t="shared" si="21"/>
        <v>0</v>
      </c>
      <c r="H142" s="181"/>
      <c r="I142" s="182">
        <f t="shared" si="22"/>
        <v>0</v>
      </c>
      <c r="J142" s="181"/>
      <c r="K142" s="182">
        <f t="shared" si="23"/>
        <v>0</v>
      </c>
      <c r="L142" s="182">
        <v>21</v>
      </c>
      <c r="M142" s="182">
        <f t="shared" si="24"/>
        <v>0</v>
      </c>
      <c r="N142" s="180">
        <v>1.6199999999999999E-3</v>
      </c>
      <c r="O142" s="180">
        <f t="shared" si="25"/>
        <v>0</v>
      </c>
      <c r="P142" s="180">
        <v>0</v>
      </c>
      <c r="Q142" s="180">
        <f t="shared" si="26"/>
        <v>0</v>
      </c>
      <c r="R142" s="182"/>
      <c r="S142" s="182" t="s">
        <v>228</v>
      </c>
      <c r="T142" s="183" t="s">
        <v>207</v>
      </c>
      <c r="U142" s="158">
        <v>0</v>
      </c>
      <c r="V142" s="158">
        <f t="shared" si="27"/>
        <v>0</v>
      </c>
      <c r="W142" s="158"/>
      <c r="X142" s="158" t="s">
        <v>197</v>
      </c>
      <c r="Y142" s="158" t="s">
        <v>198</v>
      </c>
      <c r="Z142" s="148"/>
      <c r="AA142" s="148"/>
      <c r="AB142" s="148"/>
      <c r="AC142" s="148"/>
      <c r="AD142" s="148"/>
      <c r="AE142" s="148"/>
      <c r="AF142" s="148"/>
      <c r="AG142" s="148" t="s">
        <v>208</v>
      </c>
      <c r="AH142" s="148"/>
      <c r="AI142" s="148"/>
      <c r="AJ142" s="148"/>
      <c r="AK142" s="148"/>
      <c r="AL142" s="148"/>
      <c r="AM142" s="148"/>
      <c r="AN142" s="148"/>
      <c r="AO142" s="148"/>
      <c r="AP142" s="148"/>
      <c r="AQ142" s="148"/>
      <c r="AR142" s="148"/>
      <c r="AS142" s="148"/>
      <c r="AT142" s="148"/>
      <c r="AU142" s="148"/>
      <c r="AV142" s="148"/>
      <c r="AW142" s="148"/>
      <c r="AX142" s="148"/>
      <c r="AY142" s="148"/>
      <c r="AZ142" s="148"/>
      <c r="BA142" s="148"/>
      <c r="BB142" s="148"/>
      <c r="BC142" s="148"/>
      <c r="BD142" s="148"/>
      <c r="BE142" s="148"/>
      <c r="BF142" s="148"/>
      <c r="BG142" s="148"/>
      <c r="BH142" s="148"/>
    </row>
    <row r="143" spans="1:60" ht="22.5" outlineLevel="1" x14ac:dyDescent="0.2">
      <c r="A143" s="177">
        <v>74</v>
      </c>
      <c r="B143" s="178" t="s">
        <v>355</v>
      </c>
      <c r="C143" s="187" t="s">
        <v>356</v>
      </c>
      <c r="D143" s="179" t="s">
        <v>288</v>
      </c>
      <c r="E143" s="180">
        <v>3</v>
      </c>
      <c r="F143" s="181"/>
      <c r="G143" s="182">
        <f t="shared" si="21"/>
        <v>0</v>
      </c>
      <c r="H143" s="181"/>
      <c r="I143" s="182">
        <f t="shared" si="22"/>
        <v>0</v>
      </c>
      <c r="J143" s="181"/>
      <c r="K143" s="182">
        <f t="shared" si="23"/>
        <v>0</v>
      </c>
      <c r="L143" s="182">
        <v>21</v>
      </c>
      <c r="M143" s="182">
        <f t="shared" si="24"/>
        <v>0</v>
      </c>
      <c r="N143" s="180">
        <v>1.3600000000000001E-3</v>
      </c>
      <c r="O143" s="180">
        <f t="shared" si="25"/>
        <v>0</v>
      </c>
      <c r="P143" s="180">
        <v>0</v>
      </c>
      <c r="Q143" s="180">
        <f t="shared" si="26"/>
        <v>0</v>
      </c>
      <c r="R143" s="182"/>
      <c r="S143" s="182" t="s">
        <v>228</v>
      </c>
      <c r="T143" s="183" t="s">
        <v>207</v>
      </c>
      <c r="U143" s="158">
        <v>0</v>
      </c>
      <c r="V143" s="158">
        <f t="shared" si="27"/>
        <v>0</v>
      </c>
      <c r="W143" s="158"/>
      <c r="X143" s="158" t="s">
        <v>197</v>
      </c>
      <c r="Y143" s="158" t="s">
        <v>198</v>
      </c>
      <c r="Z143" s="148"/>
      <c r="AA143" s="148"/>
      <c r="AB143" s="148"/>
      <c r="AC143" s="148"/>
      <c r="AD143" s="148"/>
      <c r="AE143" s="148"/>
      <c r="AF143" s="148"/>
      <c r="AG143" s="148" t="s">
        <v>208</v>
      </c>
      <c r="AH143" s="148"/>
      <c r="AI143" s="148"/>
      <c r="AJ143" s="148"/>
      <c r="AK143" s="148"/>
      <c r="AL143" s="148"/>
      <c r="AM143" s="148"/>
      <c r="AN143" s="148"/>
      <c r="AO143" s="148"/>
      <c r="AP143" s="148"/>
      <c r="AQ143" s="148"/>
      <c r="AR143" s="148"/>
      <c r="AS143" s="148"/>
      <c r="AT143" s="148"/>
      <c r="AU143" s="148"/>
      <c r="AV143" s="148"/>
      <c r="AW143" s="148"/>
      <c r="AX143" s="148"/>
      <c r="AY143" s="148"/>
      <c r="AZ143" s="148"/>
      <c r="BA143" s="148"/>
      <c r="BB143" s="148"/>
      <c r="BC143" s="148"/>
      <c r="BD143" s="148"/>
      <c r="BE143" s="148"/>
      <c r="BF143" s="148"/>
      <c r="BG143" s="148"/>
      <c r="BH143" s="148"/>
    </row>
    <row r="144" spans="1:60" outlineLevel="1" x14ac:dyDescent="0.2">
      <c r="A144" s="177">
        <v>75</v>
      </c>
      <c r="B144" s="178" t="s">
        <v>357</v>
      </c>
      <c r="C144" s="187" t="s">
        <v>358</v>
      </c>
      <c r="D144" s="179" t="s">
        <v>288</v>
      </c>
      <c r="E144" s="180">
        <v>6</v>
      </c>
      <c r="F144" s="181"/>
      <c r="G144" s="182">
        <f t="shared" si="21"/>
        <v>0</v>
      </c>
      <c r="H144" s="181"/>
      <c r="I144" s="182">
        <f t="shared" si="22"/>
        <v>0</v>
      </c>
      <c r="J144" s="181"/>
      <c r="K144" s="182">
        <f t="shared" si="23"/>
        <v>0</v>
      </c>
      <c r="L144" s="182">
        <v>21</v>
      </c>
      <c r="M144" s="182">
        <f t="shared" si="24"/>
        <v>0</v>
      </c>
      <c r="N144" s="180">
        <v>1E-4</v>
      </c>
      <c r="O144" s="180">
        <f t="shared" si="25"/>
        <v>0</v>
      </c>
      <c r="P144" s="180">
        <v>0</v>
      </c>
      <c r="Q144" s="180">
        <f t="shared" si="26"/>
        <v>0</v>
      </c>
      <c r="R144" s="182"/>
      <c r="S144" s="182" t="s">
        <v>228</v>
      </c>
      <c r="T144" s="183" t="s">
        <v>207</v>
      </c>
      <c r="U144" s="158">
        <v>0</v>
      </c>
      <c r="V144" s="158">
        <f t="shared" si="27"/>
        <v>0</v>
      </c>
      <c r="W144" s="158"/>
      <c r="X144" s="158" t="s">
        <v>255</v>
      </c>
      <c r="Y144" s="158" t="s">
        <v>198</v>
      </c>
      <c r="Z144" s="148"/>
      <c r="AA144" s="148"/>
      <c r="AB144" s="148"/>
      <c r="AC144" s="148"/>
      <c r="AD144" s="148"/>
      <c r="AE144" s="148"/>
      <c r="AF144" s="148"/>
      <c r="AG144" s="148" t="s">
        <v>256</v>
      </c>
      <c r="AH144" s="148"/>
      <c r="AI144" s="148"/>
      <c r="AJ144" s="148"/>
      <c r="AK144" s="148"/>
      <c r="AL144" s="148"/>
      <c r="AM144" s="148"/>
      <c r="AN144" s="148"/>
      <c r="AO144" s="148"/>
      <c r="AP144" s="148"/>
      <c r="AQ144" s="148"/>
      <c r="AR144" s="148"/>
      <c r="AS144" s="148"/>
      <c r="AT144" s="148"/>
      <c r="AU144" s="148"/>
      <c r="AV144" s="148"/>
      <c r="AW144" s="148"/>
      <c r="AX144" s="148"/>
      <c r="AY144" s="148"/>
      <c r="AZ144" s="148"/>
      <c r="BA144" s="148"/>
      <c r="BB144" s="148"/>
      <c r="BC144" s="148"/>
      <c r="BD144" s="148"/>
      <c r="BE144" s="148"/>
      <c r="BF144" s="148"/>
      <c r="BG144" s="148"/>
      <c r="BH144" s="148"/>
    </row>
    <row r="145" spans="1:60" outlineLevel="1" x14ac:dyDescent="0.2">
      <c r="A145" s="177">
        <v>76</v>
      </c>
      <c r="B145" s="178" t="s">
        <v>359</v>
      </c>
      <c r="C145" s="187" t="s">
        <v>360</v>
      </c>
      <c r="D145" s="179" t="s">
        <v>288</v>
      </c>
      <c r="E145" s="180">
        <v>12</v>
      </c>
      <c r="F145" s="181"/>
      <c r="G145" s="182">
        <f t="shared" si="21"/>
        <v>0</v>
      </c>
      <c r="H145" s="181"/>
      <c r="I145" s="182">
        <f t="shared" si="22"/>
        <v>0</v>
      </c>
      <c r="J145" s="181"/>
      <c r="K145" s="182">
        <f t="shared" si="23"/>
        <v>0</v>
      </c>
      <c r="L145" s="182">
        <v>21</v>
      </c>
      <c r="M145" s="182">
        <f t="shared" si="24"/>
        <v>0</v>
      </c>
      <c r="N145" s="180">
        <v>6.9999999999999994E-5</v>
      </c>
      <c r="O145" s="180">
        <f t="shared" si="25"/>
        <v>0</v>
      </c>
      <c r="P145" s="180">
        <v>0</v>
      </c>
      <c r="Q145" s="180">
        <f t="shared" si="26"/>
        <v>0</v>
      </c>
      <c r="R145" s="182"/>
      <c r="S145" s="182" t="s">
        <v>301</v>
      </c>
      <c r="T145" s="183" t="s">
        <v>207</v>
      </c>
      <c r="U145" s="158">
        <v>0</v>
      </c>
      <c r="V145" s="158">
        <f t="shared" si="27"/>
        <v>0</v>
      </c>
      <c r="W145" s="158"/>
      <c r="X145" s="158" t="s">
        <v>255</v>
      </c>
      <c r="Y145" s="158" t="s">
        <v>198</v>
      </c>
      <c r="Z145" s="148"/>
      <c r="AA145" s="148"/>
      <c r="AB145" s="148"/>
      <c r="AC145" s="148"/>
      <c r="AD145" s="148"/>
      <c r="AE145" s="148"/>
      <c r="AF145" s="148"/>
      <c r="AG145" s="148" t="s">
        <v>256</v>
      </c>
      <c r="AH145" s="148"/>
      <c r="AI145" s="148"/>
      <c r="AJ145" s="148"/>
      <c r="AK145" s="148"/>
      <c r="AL145" s="148"/>
      <c r="AM145" s="148"/>
      <c r="AN145" s="148"/>
      <c r="AO145" s="148"/>
      <c r="AP145" s="148"/>
      <c r="AQ145" s="148"/>
      <c r="AR145" s="148"/>
      <c r="AS145" s="148"/>
      <c r="AT145" s="148"/>
      <c r="AU145" s="148"/>
      <c r="AV145" s="148"/>
      <c r="AW145" s="148"/>
      <c r="AX145" s="148"/>
      <c r="AY145" s="148"/>
      <c r="AZ145" s="148"/>
      <c r="BA145" s="148"/>
      <c r="BB145" s="148"/>
      <c r="BC145" s="148"/>
      <c r="BD145" s="148"/>
      <c r="BE145" s="148"/>
      <c r="BF145" s="148"/>
      <c r="BG145" s="148"/>
      <c r="BH145" s="148"/>
    </row>
    <row r="146" spans="1:60" outlineLevel="1" x14ac:dyDescent="0.2">
      <c r="A146" s="177">
        <v>77</v>
      </c>
      <c r="B146" s="178" t="s">
        <v>361</v>
      </c>
      <c r="C146" s="187" t="s">
        <v>362</v>
      </c>
      <c r="D146" s="179" t="s">
        <v>288</v>
      </c>
      <c r="E146" s="180">
        <v>3</v>
      </c>
      <c r="F146" s="181"/>
      <c r="G146" s="182">
        <f t="shared" si="21"/>
        <v>0</v>
      </c>
      <c r="H146" s="181"/>
      <c r="I146" s="182">
        <f t="shared" si="22"/>
        <v>0</v>
      </c>
      <c r="J146" s="181"/>
      <c r="K146" s="182">
        <f t="shared" si="23"/>
        <v>0</v>
      </c>
      <c r="L146" s="182">
        <v>21</v>
      </c>
      <c r="M146" s="182">
        <f t="shared" si="24"/>
        <v>0</v>
      </c>
      <c r="N146" s="180">
        <v>1.6199999999999999E-2</v>
      </c>
      <c r="O146" s="180">
        <f t="shared" si="25"/>
        <v>0.05</v>
      </c>
      <c r="P146" s="180">
        <v>0</v>
      </c>
      <c r="Q146" s="180">
        <f t="shared" si="26"/>
        <v>0</v>
      </c>
      <c r="R146" s="182"/>
      <c r="S146" s="182" t="s">
        <v>301</v>
      </c>
      <c r="T146" s="183" t="s">
        <v>207</v>
      </c>
      <c r="U146" s="158">
        <v>0</v>
      </c>
      <c r="V146" s="158">
        <f t="shared" si="27"/>
        <v>0</v>
      </c>
      <c r="W146" s="158"/>
      <c r="X146" s="158" t="s">
        <v>255</v>
      </c>
      <c r="Y146" s="158" t="s">
        <v>198</v>
      </c>
      <c r="Z146" s="148"/>
      <c r="AA146" s="148"/>
      <c r="AB146" s="148"/>
      <c r="AC146" s="148"/>
      <c r="AD146" s="148"/>
      <c r="AE146" s="148"/>
      <c r="AF146" s="148"/>
      <c r="AG146" s="148" t="s">
        <v>256</v>
      </c>
      <c r="AH146" s="148"/>
      <c r="AI146" s="148"/>
      <c r="AJ146" s="148"/>
      <c r="AK146" s="148"/>
      <c r="AL146" s="148"/>
      <c r="AM146" s="148"/>
      <c r="AN146" s="148"/>
      <c r="AO146" s="148"/>
      <c r="AP146" s="148"/>
      <c r="AQ146" s="148"/>
      <c r="AR146" s="148"/>
      <c r="AS146" s="148"/>
      <c r="AT146" s="148"/>
      <c r="AU146" s="148"/>
      <c r="AV146" s="148"/>
      <c r="AW146" s="148"/>
      <c r="AX146" s="148"/>
      <c r="AY146" s="148"/>
      <c r="AZ146" s="148"/>
      <c r="BA146" s="148"/>
      <c r="BB146" s="148"/>
      <c r="BC146" s="148"/>
      <c r="BD146" s="148"/>
      <c r="BE146" s="148"/>
      <c r="BF146" s="148"/>
      <c r="BG146" s="148"/>
      <c r="BH146" s="148"/>
    </row>
    <row r="147" spans="1:60" ht="22.5" outlineLevel="1" x14ac:dyDescent="0.2">
      <c r="A147" s="169">
        <v>78</v>
      </c>
      <c r="B147" s="170" t="s">
        <v>363</v>
      </c>
      <c r="C147" s="185" t="s">
        <v>364</v>
      </c>
      <c r="D147" s="171" t="s">
        <v>288</v>
      </c>
      <c r="E147" s="172">
        <v>3</v>
      </c>
      <c r="F147" s="173"/>
      <c r="G147" s="174">
        <f t="shared" si="21"/>
        <v>0</v>
      </c>
      <c r="H147" s="173"/>
      <c r="I147" s="174">
        <f t="shared" si="22"/>
        <v>0</v>
      </c>
      <c r="J147" s="173"/>
      <c r="K147" s="174">
        <f t="shared" si="23"/>
        <v>0</v>
      </c>
      <c r="L147" s="174">
        <v>21</v>
      </c>
      <c r="M147" s="174">
        <f t="shared" si="24"/>
        <v>0</v>
      </c>
      <c r="N147" s="172">
        <v>3.2000000000000001E-2</v>
      </c>
      <c r="O147" s="172">
        <f t="shared" si="25"/>
        <v>0.1</v>
      </c>
      <c r="P147" s="172">
        <v>0</v>
      </c>
      <c r="Q147" s="172">
        <f t="shared" si="26"/>
        <v>0</v>
      </c>
      <c r="R147" s="174" t="s">
        <v>317</v>
      </c>
      <c r="S147" s="174" t="s">
        <v>195</v>
      </c>
      <c r="T147" s="175" t="s">
        <v>196</v>
      </c>
      <c r="U147" s="158">
        <v>0</v>
      </c>
      <c r="V147" s="158">
        <f t="shared" si="27"/>
        <v>0</v>
      </c>
      <c r="W147" s="158"/>
      <c r="X147" s="158" t="s">
        <v>255</v>
      </c>
      <c r="Y147" s="158" t="s">
        <v>198</v>
      </c>
      <c r="Z147" s="148"/>
      <c r="AA147" s="148"/>
      <c r="AB147" s="148"/>
      <c r="AC147" s="148"/>
      <c r="AD147" s="148"/>
      <c r="AE147" s="148"/>
      <c r="AF147" s="148"/>
      <c r="AG147" s="148" t="s">
        <v>318</v>
      </c>
      <c r="AH147" s="148"/>
      <c r="AI147" s="148"/>
      <c r="AJ147" s="148"/>
      <c r="AK147" s="148"/>
      <c r="AL147" s="148"/>
      <c r="AM147" s="148"/>
      <c r="AN147" s="148"/>
      <c r="AO147" s="148"/>
      <c r="AP147" s="148"/>
      <c r="AQ147" s="148"/>
      <c r="AR147" s="148"/>
      <c r="AS147" s="148"/>
      <c r="AT147" s="148"/>
      <c r="AU147" s="148"/>
      <c r="AV147" s="148"/>
      <c r="AW147" s="148"/>
      <c r="AX147" s="148"/>
      <c r="AY147" s="148"/>
      <c r="AZ147" s="148"/>
      <c r="BA147" s="148"/>
      <c r="BB147" s="148"/>
      <c r="BC147" s="148"/>
      <c r="BD147" s="148"/>
      <c r="BE147" s="148"/>
      <c r="BF147" s="148"/>
      <c r="BG147" s="148"/>
      <c r="BH147" s="148"/>
    </row>
    <row r="148" spans="1:60" outlineLevel="2" x14ac:dyDescent="0.2">
      <c r="A148" s="155"/>
      <c r="B148" s="156"/>
      <c r="C148" s="186" t="s">
        <v>488</v>
      </c>
      <c r="D148" s="159"/>
      <c r="E148" s="160">
        <v>3</v>
      </c>
      <c r="F148" s="158"/>
      <c r="G148" s="158"/>
      <c r="H148" s="158"/>
      <c r="I148" s="158"/>
      <c r="J148" s="158"/>
      <c r="K148" s="158"/>
      <c r="L148" s="158"/>
      <c r="M148" s="158"/>
      <c r="N148" s="157"/>
      <c r="O148" s="157"/>
      <c r="P148" s="157"/>
      <c r="Q148" s="157"/>
      <c r="R148" s="158"/>
      <c r="S148" s="158"/>
      <c r="T148" s="158"/>
      <c r="U148" s="158"/>
      <c r="V148" s="158"/>
      <c r="W148" s="158"/>
      <c r="X148" s="158"/>
      <c r="Y148" s="158"/>
      <c r="Z148" s="148"/>
      <c r="AA148" s="148"/>
      <c r="AB148" s="148"/>
      <c r="AC148" s="148"/>
      <c r="AD148" s="148"/>
      <c r="AE148" s="148"/>
      <c r="AF148" s="148"/>
      <c r="AG148" s="148" t="s">
        <v>203</v>
      </c>
      <c r="AH148" s="148">
        <v>5</v>
      </c>
      <c r="AI148" s="148"/>
      <c r="AJ148" s="148"/>
      <c r="AK148" s="148"/>
      <c r="AL148" s="148"/>
      <c r="AM148" s="148"/>
      <c r="AN148" s="148"/>
      <c r="AO148" s="148"/>
      <c r="AP148" s="148"/>
      <c r="AQ148" s="148"/>
      <c r="AR148" s="148"/>
      <c r="AS148" s="148"/>
      <c r="AT148" s="148"/>
      <c r="AU148" s="148"/>
      <c r="AV148" s="148"/>
      <c r="AW148" s="148"/>
      <c r="AX148" s="148"/>
      <c r="AY148" s="148"/>
      <c r="AZ148" s="148"/>
      <c r="BA148" s="148"/>
      <c r="BB148" s="148"/>
      <c r="BC148" s="148"/>
      <c r="BD148" s="148"/>
      <c r="BE148" s="148"/>
      <c r="BF148" s="148"/>
      <c r="BG148" s="148"/>
      <c r="BH148" s="148"/>
    </row>
    <row r="149" spans="1:60" outlineLevel="1" x14ac:dyDescent="0.2">
      <c r="A149" s="169">
        <v>79</v>
      </c>
      <c r="B149" s="170" t="s">
        <v>366</v>
      </c>
      <c r="C149" s="185" t="s">
        <v>367</v>
      </c>
      <c r="D149" s="171" t="s">
        <v>288</v>
      </c>
      <c r="E149" s="172">
        <v>3</v>
      </c>
      <c r="F149" s="173"/>
      <c r="G149" s="174">
        <f>ROUND(E149*F149,2)</f>
        <v>0</v>
      </c>
      <c r="H149" s="173"/>
      <c r="I149" s="174">
        <f>ROUND(E149*H149,2)</f>
        <v>0</v>
      </c>
      <c r="J149" s="173"/>
      <c r="K149" s="174">
        <f>ROUND(E149*J149,2)</f>
        <v>0</v>
      </c>
      <c r="L149" s="174">
        <v>21</v>
      </c>
      <c r="M149" s="174">
        <f>G149*(1+L149/100)</f>
        <v>0</v>
      </c>
      <c r="N149" s="172">
        <v>1.9E-3</v>
      </c>
      <c r="O149" s="172">
        <f>ROUND(E149*N149,2)</f>
        <v>0.01</v>
      </c>
      <c r="P149" s="172">
        <v>0</v>
      </c>
      <c r="Q149" s="172">
        <f>ROUND(E149*P149,2)</f>
        <v>0</v>
      </c>
      <c r="R149" s="174" t="s">
        <v>317</v>
      </c>
      <c r="S149" s="174" t="s">
        <v>195</v>
      </c>
      <c r="T149" s="175" t="s">
        <v>196</v>
      </c>
      <c r="U149" s="158">
        <v>0</v>
      </c>
      <c r="V149" s="158">
        <f>ROUND(E149*U149,2)</f>
        <v>0</v>
      </c>
      <c r="W149" s="158"/>
      <c r="X149" s="158" t="s">
        <v>255</v>
      </c>
      <c r="Y149" s="158" t="s">
        <v>198</v>
      </c>
      <c r="Z149" s="148"/>
      <c r="AA149" s="148"/>
      <c r="AB149" s="148"/>
      <c r="AC149" s="148"/>
      <c r="AD149" s="148"/>
      <c r="AE149" s="148"/>
      <c r="AF149" s="148"/>
      <c r="AG149" s="148" t="s">
        <v>318</v>
      </c>
      <c r="AH149" s="148"/>
      <c r="AI149" s="148"/>
      <c r="AJ149" s="148"/>
      <c r="AK149" s="148"/>
      <c r="AL149" s="148"/>
      <c r="AM149" s="148"/>
      <c r="AN149" s="148"/>
      <c r="AO149" s="148"/>
      <c r="AP149" s="148"/>
      <c r="AQ149" s="148"/>
      <c r="AR149" s="148"/>
      <c r="AS149" s="148"/>
      <c r="AT149" s="148"/>
      <c r="AU149" s="148"/>
      <c r="AV149" s="148"/>
      <c r="AW149" s="148"/>
      <c r="AX149" s="148"/>
      <c r="AY149" s="148"/>
      <c r="AZ149" s="148"/>
      <c r="BA149" s="148"/>
      <c r="BB149" s="148"/>
      <c r="BC149" s="148"/>
      <c r="BD149" s="148"/>
      <c r="BE149" s="148"/>
      <c r="BF149" s="148"/>
      <c r="BG149" s="148"/>
      <c r="BH149" s="148"/>
    </row>
    <row r="150" spans="1:60" outlineLevel="2" x14ac:dyDescent="0.2">
      <c r="A150" s="155"/>
      <c r="B150" s="156"/>
      <c r="C150" s="186" t="s">
        <v>489</v>
      </c>
      <c r="D150" s="159"/>
      <c r="E150" s="160">
        <v>3</v>
      </c>
      <c r="F150" s="158"/>
      <c r="G150" s="158"/>
      <c r="H150" s="158"/>
      <c r="I150" s="158"/>
      <c r="J150" s="158"/>
      <c r="K150" s="158"/>
      <c r="L150" s="158"/>
      <c r="M150" s="158"/>
      <c r="N150" s="157"/>
      <c r="O150" s="157"/>
      <c r="P150" s="157"/>
      <c r="Q150" s="157"/>
      <c r="R150" s="158"/>
      <c r="S150" s="158"/>
      <c r="T150" s="158"/>
      <c r="U150" s="158"/>
      <c r="V150" s="158"/>
      <c r="W150" s="158"/>
      <c r="X150" s="158"/>
      <c r="Y150" s="158"/>
      <c r="Z150" s="148"/>
      <c r="AA150" s="148"/>
      <c r="AB150" s="148"/>
      <c r="AC150" s="148"/>
      <c r="AD150" s="148"/>
      <c r="AE150" s="148"/>
      <c r="AF150" s="148"/>
      <c r="AG150" s="148" t="s">
        <v>203</v>
      </c>
      <c r="AH150" s="148">
        <v>5</v>
      </c>
      <c r="AI150" s="148"/>
      <c r="AJ150" s="148"/>
      <c r="AK150" s="148"/>
      <c r="AL150" s="148"/>
      <c r="AM150" s="148"/>
      <c r="AN150" s="148"/>
      <c r="AO150" s="148"/>
      <c r="AP150" s="148"/>
      <c r="AQ150" s="148"/>
      <c r="AR150" s="148"/>
      <c r="AS150" s="148"/>
      <c r="AT150" s="148"/>
      <c r="AU150" s="148"/>
      <c r="AV150" s="148"/>
      <c r="AW150" s="148"/>
      <c r="AX150" s="148"/>
      <c r="AY150" s="148"/>
      <c r="AZ150" s="148"/>
      <c r="BA150" s="148"/>
      <c r="BB150" s="148"/>
      <c r="BC150" s="148"/>
      <c r="BD150" s="148"/>
      <c r="BE150" s="148"/>
      <c r="BF150" s="148"/>
      <c r="BG150" s="148"/>
      <c r="BH150" s="148"/>
    </row>
    <row r="151" spans="1:60" outlineLevel="1" x14ac:dyDescent="0.2">
      <c r="A151" s="177">
        <v>80</v>
      </c>
      <c r="B151" s="178" t="s">
        <v>369</v>
      </c>
      <c r="C151" s="187" t="s">
        <v>370</v>
      </c>
      <c r="D151" s="179" t="s">
        <v>288</v>
      </c>
      <c r="E151" s="180">
        <v>3</v>
      </c>
      <c r="F151" s="181"/>
      <c r="G151" s="182">
        <f>ROUND(E151*F151,2)</f>
        <v>0</v>
      </c>
      <c r="H151" s="181"/>
      <c r="I151" s="182">
        <f>ROUND(E151*H151,2)</f>
        <v>0</v>
      </c>
      <c r="J151" s="181"/>
      <c r="K151" s="182">
        <f>ROUND(E151*J151,2)</f>
        <v>0</v>
      </c>
      <c r="L151" s="182">
        <v>21</v>
      </c>
      <c r="M151" s="182">
        <f>G151*(1+L151/100)</f>
        <v>0</v>
      </c>
      <c r="N151" s="180">
        <v>1.34E-2</v>
      </c>
      <c r="O151" s="180">
        <f>ROUND(E151*N151,2)</f>
        <v>0.04</v>
      </c>
      <c r="P151" s="180">
        <v>0</v>
      </c>
      <c r="Q151" s="180">
        <f>ROUND(E151*P151,2)</f>
        <v>0</v>
      </c>
      <c r="R151" s="182"/>
      <c r="S151" s="182" t="s">
        <v>301</v>
      </c>
      <c r="T151" s="183" t="s">
        <v>207</v>
      </c>
      <c r="U151" s="158">
        <v>0</v>
      </c>
      <c r="V151" s="158">
        <f>ROUND(E151*U151,2)</f>
        <v>0</v>
      </c>
      <c r="W151" s="158"/>
      <c r="X151" s="158" t="s">
        <v>255</v>
      </c>
      <c r="Y151" s="158" t="s">
        <v>198</v>
      </c>
      <c r="Z151" s="148"/>
      <c r="AA151" s="148"/>
      <c r="AB151" s="148"/>
      <c r="AC151" s="148"/>
      <c r="AD151" s="148"/>
      <c r="AE151" s="148"/>
      <c r="AF151" s="148"/>
      <c r="AG151" s="148" t="s">
        <v>256</v>
      </c>
      <c r="AH151" s="148"/>
      <c r="AI151" s="148"/>
      <c r="AJ151" s="148"/>
      <c r="AK151" s="148"/>
      <c r="AL151" s="148"/>
      <c r="AM151" s="148"/>
      <c r="AN151" s="148"/>
      <c r="AO151" s="148"/>
      <c r="AP151" s="148"/>
      <c r="AQ151" s="148"/>
      <c r="AR151" s="148"/>
      <c r="AS151" s="148"/>
      <c r="AT151" s="148"/>
      <c r="AU151" s="148"/>
      <c r="AV151" s="148"/>
      <c r="AW151" s="148"/>
      <c r="AX151" s="148"/>
      <c r="AY151" s="148"/>
      <c r="AZ151" s="148"/>
      <c r="BA151" s="148"/>
      <c r="BB151" s="148"/>
      <c r="BC151" s="148"/>
      <c r="BD151" s="148"/>
      <c r="BE151" s="148"/>
      <c r="BF151" s="148"/>
      <c r="BG151" s="148"/>
      <c r="BH151" s="148"/>
    </row>
    <row r="152" spans="1:60" outlineLevel="1" x14ac:dyDescent="0.2">
      <c r="A152" s="177">
        <v>81</v>
      </c>
      <c r="B152" s="178" t="s">
        <v>371</v>
      </c>
      <c r="C152" s="187" t="s">
        <v>372</v>
      </c>
      <c r="D152" s="179" t="s">
        <v>288</v>
      </c>
      <c r="E152" s="180">
        <v>3</v>
      </c>
      <c r="F152" s="181"/>
      <c r="G152" s="182">
        <f>ROUND(E152*F152,2)</f>
        <v>0</v>
      </c>
      <c r="H152" s="181"/>
      <c r="I152" s="182">
        <f>ROUND(E152*H152,2)</f>
        <v>0</v>
      </c>
      <c r="J152" s="181"/>
      <c r="K152" s="182">
        <f>ROUND(E152*J152,2)</f>
        <v>0</v>
      </c>
      <c r="L152" s="182">
        <v>21</v>
      </c>
      <c r="M152" s="182">
        <f>G152*(1+L152/100)</f>
        <v>0</v>
      </c>
      <c r="N152" s="180">
        <v>1.12E-2</v>
      </c>
      <c r="O152" s="180">
        <f>ROUND(E152*N152,2)</f>
        <v>0.03</v>
      </c>
      <c r="P152" s="180">
        <v>0</v>
      </c>
      <c r="Q152" s="180">
        <f>ROUND(E152*P152,2)</f>
        <v>0</v>
      </c>
      <c r="R152" s="182"/>
      <c r="S152" s="182" t="s">
        <v>228</v>
      </c>
      <c r="T152" s="183" t="s">
        <v>207</v>
      </c>
      <c r="U152" s="158">
        <v>0</v>
      </c>
      <c r="V152" s="158">
        <f>ROUND(E152*U152,2)</f>
        <v>0</v>
      </c>
      <c r="W152" s="158"/>
      <c r="X152" s="158" t="s">
        <v>255</v>
      </c>
      <c r="Y152" s="158" t="s">
        <v>198</v>
      </c>
      <c r="Z152" s="148"/>
      <c r="AA152" s="148"/>
      <c r="AB152" s="148"/>
      <c r="AC152" s="148"/>
      <c r="AD152" s="148"/>
      <c r="AE152" s="148"/>
      <c r="AF152" s="148"/>
      <c r="AG152" s="148" t="s">
        <v>256</v>
      </c>
      <c r="AH152" s="148"/>
      <c r="AI152" s="148"/>
      <c r="AJ152" s="148"/>
      <c r="AK152" s="148"/>
      <c r="AL152" s="148"/>
      <c r="AM152" s="148"/>
      <c r="AN152" s="148"/>
      <c r="AO152" s="148"/>
      <c r="AP152" s="148"/>
      <c r="AQ152" s="148"/>
      <c r="AR152" s="148"/>
      <c r="AS152" s="148"/>
      <c r="AT152" s="148"/>
      <c r="AU152" s="148"/>
      <c r="AV152" s="148"/>
      <c r="AW152" s="148"/>
      <c r="AX152" s="148"/>
      <c r="AY152" s="148"/>
      <c r="AZ152" s="148"/>
      <c r="BA152" s="148"/>
      <c r="BB152" s="148"/>
      <c r="BC152" s="148"/>
      <c r="BD152" s="148"/>
      <c r="BE152" s="148"/>
      <c r="BF152" s="148"/>
      <c r="BG152" s="148"/>
      <c r="BH152" s="148"/>
    </row>
    <row r="153" spans="1:60" outlineLevel="1" x14ac:dyDescent="0.2">
      <c r="A153" s="177">
        <v>82</v>
      </c>
      <c r="B153" s="178" t="s">
        <v>373</v>
      </c>
      <c r="C153" s="187" t="s">
        <v>374</v>
      </c>
      <c r="D153" s="179" t="s">
        <v>288</v>
      </c>
      <c r="E153" s="180">
        <v>120</v>
      </c>
      <c r="F153" s="181"/>
      <c r="G153" s="182">
        <f>ROUND(E153*F153,2)</f>
        <v>0</v>
      </c>
      <c r="H153" s="181"/>
      <c r="I153" s="182">
        <f>ROUND(E153*H153,2)</f>
        <v>0</v>
      </c>
      <c r="J153" s="181"/>
      <c r="K153" s="182">
        <f>ROUND(E153*J153,2)</f>
        <v>0</v>
      </c>
      <c r="L153" s="182">
        <v>21</v>
      </c>
      <c r="M153" s="182">
        <f>G153*(1+L153/100)</f>
        <v>0</v>
      </c>
      <c r="N153" s="180">
        <v>2.0000000000000001E-4</v>
      </c>
      <c r="O153" s="180">
        <f>ROUND(E153*N153,2)</f>
        <v>0.02</v>
      </c>
      <c r="P153" s="180">
        <v>0</v>
      </c>
      <c r="Q153" s="180">
        <f>ROUND(E153*P153,2)</f>
        <v>0</v>
      </c>
      <c r="R153" s="182"/>
      <c r="S153" s="182" t="s">
        <v>301</v>
      </c>
      <c r="T153" s="183" t="s">
        <v>207</v>
      </c>
      <c r="U153" s="158">
        <v>0</v>
      </c>
      <c r="V153" s="158">
        <f>ROUND(E153*U153,2)</f>
        <v>0</v>
      </c>
      <c r="W153" s="158"/>
      <c r="X153" s="158" t="s">
        <v>255</v>
      </c>
      <c r="Y153" s="158" t="s">
        <v>198</v>
      </c>
      <c r="Z153" s="148"/>
      <c r="AA153" s="148"/>
      <c r="AB153" s="148"/>
      <c r="AC153" s="148"/>
      <c r="AD153" s="148"/>
      <c r="AE153" s="148"/>
      <c r="AF153" s="148"/>
      <c r="AG153" s="148" t="s">
        <v>256</v>
      </c>
      <c r="AH153" s="148"/>
      <c r="AI153" s="148"/>
      <c r="AJ153" s="148"/>
      <c r="AK153" s="148"/>
      <c r="AL153" s="148"/>
      <c r="AM153" s="148"/>
      <c r="AN153" s="148"/>
      <c r="AO153" s="148"/>
      <c r="AP153" s="148"/>
      <c r="AQ153" s="148"/>
      <c r="AR153" s="148"/>
      <c r="AS153" s="148"/>
      <c r="AT153" s="148"/>
      <c r="AU153" s="148"/>
      <c r="AV153" s="148"/>
      <c r="AW153" s="148"/>
      <c r="AX153" s="148"/>
      <c r="AY153" s="148"/>
      <c r="AZ153" s="148"/>
      <c r="BA153" s="148"/>
      <c r="BB153" s="148"/>
      <c r="BC153" s="148"/>
      <c r="BD153" s="148"/>
      <c r="BE153" s="148"/>
      <c r="BF153" s="148"/>
      <c r="BG153" s="148"/>
      <c r="BH153" s="148"/>
    </row>
    <row r="154" spans="1:60" outlineLevel="1" x14ac:dyDescent="0.2">
      <c r="A154" s="177">
        <v>83</v>
      </c>
      <c r="B154" s="178" t="s">
        <v>375</v>
      </c>
      <c r="C154" s="187" t="s">
        <v>376</v>
      </c>
      <c r="D154" s="179" t="s">
        <v>288</v>
      </c>
      <c r="E154" s="180">
        <v>3</v>
      </c>
      <c r="F154" s="181"/>
      <c r="G154" s="182">
        <f>ROUND(E154*F154,2)</f>
        <v>0</v>
      </c>
      <c r="H154" s="181"/>
      <c r="I154" s="182">
        <f>ROUND(E154*H154,2)</f>
        <v>0</v>
      </c>
      <c r="J154" s="181"/>
      <c r="K154" s="182">
        <f>ROUND(E154*J154,2)</f>
        <v>0</v>
      </c>
      <c r="L154" s="182">
        <v>21</v>
      </c>
      <c r="M154" s="182">
        <f>G154*(1+L154/100)</f>
        <v>0</v>
      </c>
      <c r="N154" s="180">
        <v>5.8900000000000003E-3</v>
      </c>
      <c r="O154" s="180">
        <f>ROUND(E154*N154,2)</f>
        <v>0.02</v>
      </c>
      <c r="P154" s="180">
        <v>0</v>
      </c>
      <c r="Q154" s="180">
        <f>ROUND(E154*P154,2)</f>
        <v>0</v>
      </c>
      <c r="R154" s="182"/>
      <c r="S154" s="182" t="s">
        <v>301</v>
      </c>
      <c r="T154" s="183" t="s">
        <v>207</v>
      </c>
      <c r="U154" s="158">
        <v>0</v>
      </c>
      <c r="V154" s="158">
        <f>ROUND(E154*U154,2)</f>
        <v>0</v>
      </c>
      <c r="W154" s="158"/>
      <c r="X154" s="158" t="s">
        <v>255</v>
      </c>
      <c r="Y154" s="158" t="s">
        <v>198</v>
      </c>
      <c r="Z154" s="148"/>
      <c r="AA154" s="148"/>
      <c r="AB154" s="148"/>
      <c r="AC154" s="148"/>
      <c r="AD154" s="148"/>
      <c r="AE154" s="148"/>
      <c r="AF154" s="148"/>
      <c r="AG154" s="148" t="s">
        <v>256</v>
      </c>
      <c r="AH154" s="148"/>
      <c r="AI154" s="148"/>
      <c r="AJ154" s="148"/>
      <c r="AK154" s="148"/>
      <c r="AL154" s="148"/>
      <c r="AM154" s="148"/>
      <c r="AN154" s="148"/>
      <c r="AO154" s="148"/>
      <c r="AP154" s="148"/>
      <c r="AQ154" s="148"/>
      <c r="AR154" s="148"/>
      <c r="AS154" s="148"/>
      <c r="AT154" s="148"/>
      <c r="AU154" s="148"/>
      <c r="AV154" s="148"/>
      <c r="AW154" s="148"/>
      <c r="AX154" s="148"/>
      <c r="AY154" s="148"/>
      <c r="AZ154" s="148"/>
      <c r="BA154" s="148"/>
      <c r="BB154" s="148"/>
      <c r="BC154" s="148"/>
      <c r="BD154" s="148"/>
      <c r="BE154" s="148"/>
      <c r="BF154" s="148"/>
      <c r="BG154" s="148"/>
      <c r="BH154" s="148"/>
    </row>
    <row r="155" spans="1:60" outlineLevel="1" x14ac:dyDescent="0.2">
      <c r="A155" s="177">
        <v>84</v>
      </c>
      <c r="B155" s="178" t="s">
        <v>377</v>
      </c>
      <c r="C155" s="187" t="s">
        <v>378</v>
      </c>
      <c r="D155" s="179" t="s">
        <v>288</v>
      </c>
      <c r="E155" s="180">
        <v>3</v>
      </c>
      <c r="F155" s="181"/>
      <c r="G155" s="182">
        <f>ROUND(E155*F155,2)</f>
        <v>0</v>
      </c>
      <c r="H155" s="181"/>
      <c r="I155" s="182">
        <f>ROUND(E155*H155,2)</f>
        <v>0</v>
      </c>
      <c r="J155" s="181"/>
      <c r="K155" s="182">
        <f>ROUND(E155*J155,2)</f>
        <v>0</v>
      </c>
      <c r="L155" s="182">
        <v>21</v>
      </c>
      <c r="M155" s="182">
        <f>G155*(1+L155/100)</f>
        <v>0</v>
      </c>
      <c r="N155" s="180">
        <v>3.1800000000000002E-2</v>
      </c>
      <c r="O155" s="180">
        <f>ROUND(E155*N155,2)</f>
        <v>0.1</v>
      </c>
      <c r="P155" s="180">
        <v>0</v>
      </c>
      <c r="Q155" s="180">
        <f>ROUND(E155*P155,2)</f>
        <v>0</v>
      </c>
      <c r="R155" s="182"/>
      <c r="S155" s="182" t="s">
        <v>301</v>
      </c>
      <c r="T155" s="183" t="s">
        <v>207</v>
      </c>
      <c r="U155" s="158">
        <v>0</v>
      </c>
      <c r="V155" s="158">
        <f>ROUND(E155*U155,2)</f>
        <v>0</v>
      </c>
      <c r="W155" s="158"/>
      <c r="X155" s="158" t="s">
        <v>255</v>
      </c>
      <c r="Y155" s="158" t="s">
        <v>198</v>
      </c>
      <c r="Z155" s="148"/>
      <c r="AA155" s="148"/>
      <c r="AB155" s="148"/>
      <c r="AC155" s="148"/>
      <c r="AD155" s="148"/>
      <c r="AE155" s="148"/>
      <c r="AF155" s="148"/>
      <c r="AG155" s="148" t="s">
        <v>256</v>
      </c>
      <c r="AH155" s="148"/>
      <c r="AI155" s="148"/>
      <c r="AJ155" s="148"/>
      <c r="AK155" s="148"/>
      <c r="AL155" s="148"/>
      <c r="AM155" s="148"/>
      <c r="AN155" s="148"/>
      <c r="AO155" s="148"/>
      <c r="AP155" s="148"/>
      <c r="AQ155" s="148"/>
      <c r="AR155" s="148"/>
      <c r="AS155" s="148"/>
      <c r="AT155" s="148"/>
      <c r="AU155" s="148"/>
      <c r="AV155" s="148"/>
      <c r="AW155" s="148"/>
      <c r="AX155" s="148"/>
      <c r="AY155" s="148"/>
      <c r="AZ155" s="148"/>
      <c r="BA155" s="148"/>
      <c r="BB155" s="148"/>
      <c r="BC155" s="148"/>
      <c r="BD155" s="148"/>
      <c r="BE155" s="148"/>
      <c r="BF155" s="148"/>
      <c r="BG155" s="148"/>
      <c r="BH155" s="148"/>
    </row>
    <row r="156" spans="1:60" x14ac:dyDescent="0.2">
      <c r="A156" s="162" t="s">
        <v>189</v>
      </c>
      <c r="B156" s="163" t="s">
        <v>127</v>
      </c>
      <c r="C156" s="184" t="s">
        <v>129</v>
      </c>
      <c r="D156" s="164"/>
      <c r="E156" s="165"/>
      <c r="F156" s="166"/>
      <c r="G156" s="166">
        <f>SUMIF(AG157:AG163,"&lt;&gt;NOR",G157:G163)</f>
        <v>0</v>
      </c>
      <c r="H156" s="166"/>
      <c r="I156" s="166">
        <f>SUM(I157:I163)</f>
        <v>0</v>
      </c>
      <c r="J156" s="166"/>
      <c r="K156" s="166">
        <f>SUM(K157:K163)</f>
        <v>0</v>
      </c>
      <c r="L156" s="166"/>
      <c r="M156" s="166">
        <f>SUM(M157:M163)</f>
        <v>0</v>
      </c>
      <c r="N156" s="165"/>
      <c r="O156" s="165">
        <f>SUM(O157:O163)</f>
        <v>0.14000000000000001</v>
      </c>
      <c r="P156" s="165"/>
      <c r="Q156" s="165">
        <f>SUM(Q157:Q163)</f>
        <v>0</v>
      </c>
      <c r="R156" s="166"/>
      <c r="S156" s="166"/>
      <c r="T156" s="167"/>
      <c r="U156" s="161"/>
      <c r="V156" s="161">
        <f>SUM(V157:V163)</f>
        <v>0</v>
      </c>
      <c r="W156" s="161"/>
      <c r="X156" s="161"/>
      <c r="Y156" s="161"/>
      <c r="AG156" t="s">
        <v>190</v>
      </c>
    </row>
    <row r="157" spans="1:60" ht="22.5" outlineLevel="1" x14ac:dyDescent="0.2">
      <c r="A157" s="177">
        <v>85</v>
      </c>
      <c r="B157" s="178" t="s">
        <v>305</v>
      </c>
      <c r="C157" s="187" t="s">
        <v>306</v>
      </c>
      <c r="D157" s="179" t="s">
        <v>288</v>
      </c>
      <c r="E157" s="180">
        <v>2</v>
      </c>
      <c r="F157" s="181"/>
      <c r="G157" s="182">
        <f t="shared" ref="G157:G163" si="28">ROUND(E157*F157,2)</f>
        <v>0</v>
      </c>
      <c r="H157" s="181"/>
      <c r="I157" s="182">
        <f t="shared" ref="I157:I163" si="29">ROUND(E157*H157,2)</f>
        <v>0</v>
      </c>
      <c r="J157" s="181"/>
      <c r="K157" s="182">
        <f t="shared" ref="K157:K163" si="30">ROUND(E157*J157,2)</f>
        <v>0</v>
      </c>
      <c r="L157" s="182">
        <v>21</v>
      </c>
      <c r="M157" s="182">
        <f t="shared" ref="M157:M163" si="31">G157*(1+L157/100)</f>
        <v>0</v>
      </c>
      <c r="N157" s="180">
        <v>0</v>
      </c>
      <c r="O157" s="180">
        <f t="shared" ref="O157:O163" si="32">ROUND(E157*N157,2)</f>
        <v>0</v>
      </c>
      <c r="P157" s="180">
        <v>0</v>
      </c>
      <c r="Q157" s="180">
        <f t="shared" ref="Q157:Q163" si="33">ROUND(E157*P157,2)</f>
        <v>0</v>
      </c>
      <c r="R157" s="182"/>
      <c r="S157" s="182" t="s">
        <v>228</v>
      </c>
      <c r="T157" s="183" t="s">
        <v>207</v>
      </c>
      <c r="U157" s="158">
        <v>0</v>
      </c>
      <c r="V157" s="158">
        <f t="shared" ref="V157:V163" si="34">ROUND(E157*U157,2)</f>
        <v>0</v>
      </c>
      <c r="W157" s="158"/>
      <c r="X157" s="158" t="s">
        <v>197</v>
      </c>
      <c r="Y157" s="158" t="s">
        <v>198</v>
      </c>
      <c r="Z157" s="148"/>
      <c r="AA157" s="148"/>
      <c r="AB157" s="148"/>
      <c r="AC157" s="148"/>
      <c r="AD157" s="148"/>
      <c r="AE157" s="148"/>
      <c r="AF157" s="148"/>
      <c r="AG157" s="148" t="s">
        <v>208</v>
      </c>
      <c r="AH157" s="148"/>
      <c r="AI157" s="148"/>
      <c r="AJ157" s="148"/>
      <c r="AK157" s="148"/>
      <c r="AL157" s="148"/>
      <c r="AM157" s="148"/>
      <c r="AN157" s="148"/>
      <c r="AO157" s="148"/>
      <c r="AP157" s="148"/>
      <c r="AQ157" s="148"/>
      <c r="AR157" s="148"/>
      <c r="AS157" s="148"/>
      <c r="AT157" s="148"/>
      <c r="AU157" s="148"/>
      <c r="AV157" s="148"/>
      <c r="AW157" s="148"/>
      <c r="AX157" s="148"/>
      <c r="AY157" s="148"/>
      <c r="AZ157" s="148"/>
      <c r="BA157" s="148"/>
      <c r="BB157" s="148"/>
      <c r="BC157" s="148"/>
      <c r="BD157" s="148"/>
      <c r="BE157" s="148"/>
      <c r="BF157" s="148"/>
      <c r="BG157" s="148"/>
      <c r="BH157" s="148"/>
    </row>
    <row r="158" spans="1:60" ht="22.5" outlineLevel="1" x14ac:dyDescent="0.2">
      <c r="A158" s="177">
        <v>86</v>
      </c>
      <c r="B158" s="178" t="s">
        <v>353</v>
      </c>
      <c r="C158" s="187" t="s">
        <v>354</v>
      </c>
      <c r="D158" s="179" t="s">
        <v>288</v>
      </c>
      <c r="E158" s="180">
        <v>2</v>
      </c>
      <c r="F158" s="181"/>
      <c r="G158" s="182">
        <f t="shared" si="28"/>
        <v>0</v>
      </c>
      <c r="H158" s="181"/>
      <c r="I158" s="182">
        <f t="shared" si="29"/>
        <v>0</v>
      </c>
      <c r="J158" s="181"/>
      <c r="K158" s="182">
        <f t="shared" si="30"/>
        <v>0</v>
      </c>
      <c r="L158" s="182">
        <v>21</v>
      </c>
      <c r="M158" s="182">
        <f t="shared" si="31"/>
        <v>0</v>
      </c>
      <c r="N158" s="180">
        <v>1.6199999999999999E-3</v>
      </c>
      <c r="O158" s="180">
        <f t="shared" si="32"/>
        <v>0</v>
      </c>
      <c r="P158" s="180">
        <v>0</v>
      </c>
      <c r="Q158" s="180">
        <f t="shared" si="33"/>
        <v>0</v>
      </c>
      <c r="R158" s="182"/>
      <c r="S158" s="182" t="s">
        <v>228</v>
      </c>
      <c r="T158" s="183" t="s">
        <v>207</v>
      </c>
      <c r="U158" s="158">
        <v>0</v>
      </c>
      <c r="V158" s="158">
        <f t="shared" si="34"/>
        <v>0</v>
      </c>
      <c r="W158" s="158"/>
      <c r="X158" s="158" t="s">
        <v>197</v>
      </c>
      <c r="Y158" s="158" t="s">
        <v>198</v>
      </c>
      <c r="Z158" s="148"/>
      <c r="AA158" s="148"/>
      <c r="AB158" s="148"/>
      <c r="AC158" s="148"/>
      <c r="AD158" s="148"/>
      <c r="AE158" s="148"/>
      <c r="AF158" s="148"/>
      <c r="AG158" s="148" t="s">
        <v>208</v>
      </c>
      <c r="AH158" s="148"/>
      <c r="AI158" s="148"/>
      <c r="AJ158" s="148"/>
      <c r="AK158" s="148"/>
      <c r="AL158" s="148"/>
      <c r="AM158" s="148"/>
      <c r="AN158" s="148"/>
      <c r="AO158" s="148"/>
      <c r="AP158" s="148"/>
      <c r="AQ158" s="148"/>
      <c r="AR158" s="148"/>
      <c r="AS158" s="148"/>
      <c r="AT158" s="148"/>
      <c r="AU158" s="148"/>
      <c r="AV158" s="148"/>
      <c r="AW158" s="148"/>
      <c r="AX158" s="148"/>
      <c r="AY158" s="148"/>
      <c r="AZ158" s="148"/>
      <c r="BA158" s="148"/>
      <c r="BB158" s="148"/>
      <c r="BC158" s="148"/>
      <c r="BD158" s="148"/>
      <c r="BE158" s="148"/>
      <c r="BF158" s="148"/>
      <c r="BG158" s="148"/>
      <c r="BH158" s="148"/>
    </row>
    <row r="159" spans="1:60" outlineLevel="1" x14ac:dyDescent="0.2">
      <c r="A159" s="177">
        <v>87</v>
      </c>
      <c r="B159" s="178" t="s">
        <v>357</v>
      </c>
      <c r="C159" s="187" t="s">
        <v>358</v>
      </c>
      <c r="D159" s="179" t="s">
        <v>288</v>
      </c>
      <c r="E159" s="180">
        <v>4</v>
      </c>
      <c r="F159" s="181"/>
      <c r="G159" s="182">
        <f t="shared" si="28"/>
        <v>0</v>
      </c>
      <c r="H159" s="181"/>
      <c r="I159" s="182">
        <f t="shared" si="29"/>
        <v>0</v>
      </c>
      <c r="J159" s="181"/>
      <c r="K159" s="182">
        <f t="shared" si="30"/>
        <v>0</v>
      </c>
      <c r="L159" s="182">
        <v>21</v>
      </c>
      <c r="M159" s="182">
        <f t="shared" si="31"/>
        <v>0</v>
      </c>
      <c r="N159" s="180">
        <v>1E-4</v>
      </c>
      <c r="O159" s="180">
        <f t="shared" si="32"/>
        <v>0</v>
      </c>
      <c r="P159" s="180">
        <v>0</v>
      </c>
      <c r="Q159" s="180">
        <f t="shared" si="33"/>
        <v>0</v>
      </c>
      <c r="R159" s="182"/>
      <c r="S159" s="182" t="s">
        <v>228</v>
      </c>
      <c r="T159" s="183" t="s">
        <v>207</v>
      </c>
      <c r="U159" s="158">
        <v>0</v>
      </c>
      <c r="V159" s="158">
        <f t="shared" si="34"/>
        <v>0</v>
      </c>
      <c r="W159" s="158"/>
      <c r="X159" s="158" t="s">
        <v>255</v>
      </c>
      <c r="Y159" s="158" t="s">
        <v>198</v>
      </c>
      <c r="Z159" s="148"/>
      <c r="AA159" s="148"/>
      <c r="AB159" s="148"/>
      <c r="AC159" s="148"/>
      <c r="AD159" s="148"/>
      <c r="AE159" s="148"/>
      <c r="AF159" s="148"/>
      <c r="AG159" s="148" t="s">
        <v>256</v>
      </c>
      <c r="AH159" s="148"/>
      <c r="AI159" s="148"/>
      <c r="AJ159" s="148"/>
      <c r="AK159" s="148"/>
      <c r="AL159" s="148"/>
      <c r="AM159" s="148"/>
      <c r="AN159" s="148"/>
      <c r="AO159" s="148"/>
      <c r="AP159" s="148"/>
      <c r="AQ159" s="148"/>
      <c r="AR159" s="148"/>
      <c r="AS159" s="148"/>
      <c r="AT159" s="148"/>
      <c r="AU159" s="148"/>
      <c r="AV159" s="148"/>
      <c r="AW159" s="148"/>
      <c r="AX159" s="148"/>
      <c r="AY159" s="148"/>
      <c r="AZ159" s="148"/>
      <c r="BA159" s="148"/>
      <c r="BB159" s="148"/>
      <c r="BC159" s="148"/>
      <c r="BD159" s="148"/>
      <c r="BE159" s="148"/>
      <c r="BF159" s="148"/>
      <c r="BG159" s="148"/>
      <c r="BH159" s="148"/>
    </row>
    <row r="160" spans="1:60" outlineLevel="1" x14ac:dyDescent="0.2">
      <c r="A160" s="177">
        <v>88</v>
      </c>
      <c r="B160" s="178" t="s">
        <v>490</v>
      </c>
      <c r="C160" s="187" t="s">
        <v>491</v>
      </c>
      <c r="D160" s="179" t="s">
        <v>288</v>
      </c>
      <c r="E160" s="180">
        <v>2</v>
      </c>
      <c r="F160" s="181"/>
      <c r="G160" s="182">
        <f t="shared" si="28"/>
        <v>0</v>
      </c>
      <c r="H160" s="181"/>
      <c r="I160" s="182">
        <f t="shared" si="29"/>
        <v>0</v>
      </c>
      <c r="J160" s="181"/>
      <c r="K160" s="182">
        <f t="shared" si="30"/>
        <v>0</v>
      </c>
      <c r="L160" s="182">
        <v>21</v>
      </c>
      <c r="M160" s="182">
        <f t="shared" si="31"/>
        <v>0</v>
      </c>
      <c r="N160" s="180">
        <v>2.9499999999999998E-2</v>
      </c>
      <c r="O160" s="180">
        <f t="shared" si="32"/>
        <v>0.06</v>
      </c>
      <c r="P160" s="180">
        <v>0</v>
      </c>
      <c r="Q160" s="180">
        <f t="shared" si="33"/>
        <v>0</v>
      </c>
      <c r="R160" s="182"/>
      <c r="S160" s="182" t="s">
        <v>228</v>
      </c>
      <c r="T160" s="183" t="s">
        <v>207</v>
      </c>
      <c r="U160" s="158">
        <v>0</v>
      </c>
      <c r="V160" s="158">
        <f t="shared" si="34"/>
        <v>0</v>
      </c>
      <c r="W160" s="158"/>
      <c r="X160" s="158" t="s">
        <v>255</v>
      </c>
      <c r="Y160" s="158" t="s">
        <v>198</v>
      </c>
      <c r="Z160" s="148"/>
      <c r="AA160" s="148"/>
      <c r="AB160" s="148"/>
      <c r="AC160" s="148"/>
      <c r="AD160" s="148"/>
      <c r="AE160" s="148"/>
      <c r="AF160" s="148"/>
      <c r="AG160" s="148" t="s">
        <v>256</v>
      </c>
      <c r="AH160" s="148"/>
      <c r="AI160" s="148"/>
      <c r="AJ160" s="148"/>
      <c r="AK160" s="148"/>
      <c r="AL160" s="148"/>
      <c r="AM160" s="148"/>
      <c r="AN160" s="148"/>
      <c r="AO160" s="148"/>
      <c r="AP160" s="148"/>
      <c r="AQ160" s="148"/>
      <c r="AR160" s="148"/>
      <c r="AS160" s="148"/>
      <c r="AT160" s="148"/>
      <c r="AU160" s="148"/>
      <c r="AV160" s="148"/>
      <c r="AW160" s="148"/>
      <c r="AX160" s="148"/>
      <c r="AY160" s="148"/>
      <c r="AZ160" s="148"/>
      <c r="BA160" s="148"/>
      <c r="BB160" s="148"/>
      <c r="BC160" s="148"/>
      <c r="BD160" s="148"/>
      <c r="BE160" s="148"/>
      <c r="BF160" s="148"/>
      <c r="BG160" s="148"/>
      <c r="BH160" s="148"/>
    </row>
    <row r="161" spans="1:60" outlineLevel="1" x14ac:dyDescent="0.2">
      <c r="A161" s="177">
        <v>89</v>
      </c>
      <c r="B161" s="178" t="s">
        <v>371</v>
      </c>
      <c r="C161" s="187" t="s">
        <v>372</v>
      </c>
      <c r="D161" s="179" t="s">
        <v>288</v>
      </c>
      <c r="E161" s="180">
        <v>2</v>
      </c>
      <c r="F161" s="181"/>
      <c r="G161" s="182">
        <f t="shared" si="28"/>
        <v>0</v>
      </c>
      <c r="H161" s="181"/>
      <c r="I161" s="182">
        <f t="shared" si="29"/>
        <v>0</v>
      </c>
      <c r="J161" s="181"/>
      <c r="K161" s="182">
        <f t="shared" si="30"/>
        <v>0</v>
      </c>
      <c r="L161" s="182">
        <v>21</v>
      </c>
      <c r="M161" s="182">
        <f t="shared" si="31"/>
        <v>0</v>
      </c>
      <c r="N161" s="180">
        <v>1.12E-2</v>
      </c>
      <c r="O161" s="180">
        <f t="shared" si="32"/>
        <v>0.02</v>
      </c>
      <c r="P161" s="180">
        <v>0</v>
      </c>
      <c r="Q161" s="180">
        <f t="shared" si="33"/>
        <v>0</v>
      </c>
      <c r="R161" s="182"/>
      <c r="S161" s="182" t="s">
        <v>228</v>
      </c>
      <c r="T161" s="183" t="s">
        <v>207</v>
      </c>
      <c r="U161" s="158">
        <v>0</v>
      </c>
      <c r="V161" s="158">
        <f t="shared" si="34"/>
        <v>0</v>
      </c>
      <c r="W161" s="158"/>
      <c r="X161" s="158" t="s">
        <v>255</v>
      </c>
      <c r="Y161" s="158" t="s">
        <v>198</v>
      </c>
      <c r="Z161" s="148"/>
      <c r="AA161" s="148"/>
      <c r="AB161" s="148"/>
      <c r="AC161" s="148"/>
      <c r="AD161" s="148"/>
      <c r="AE161" s="148"/>
      <c r="AF161" s="148"/>
      <c r="AG161" s="148" t="s">
        <v>256</v>
      </c>
      <c r="AH161" s="148"/>
      <c r="AI161" s="148"/>
      <c r="AJ161" s="148"/>
      <c r="AK161" s="148"/>
      <c r="AL161" s="148"/>
      <c r="AM161" s="148"/>
      <c r="AN161" s="148"/>
      <c r="AO161" s="148"/>
      <c r="AP161" s="148"/>
      <c r="AQ161" s="148"/>
      <c r="AR161" s="148"/>
      <c r="AS161" s="148"/>
      <c r="AT161" s="148"/>
      <c r="AU161" s="148"/>
      <c r="AV161" s="148"/>
      <c r="AW161" s="148"/>
      <c r="AX161" s="148"/>
      <c r="AY161" s="148"/>
      <c r="AZ161" s="148"/>
      <c r="BA161" s="148"/>
      <c r="BB161" s="148"/>
      <c r="BC161" s="148"/>
      <c r="BD161" s="148"/>
      <c r="BE161" s="148"/>
      <c r="BF161" s="148"/>
      <c r="BG161" s="148"/>
      <c r="BH161" s="148"/>
    </row>
    <row r="162" spans="1:60" outlineLevel="1" x14ac:dyDescent="0.2">
      <c r="A162" s="177">
        <v>90</v>
      </c>
      <c r="B162" s="178" t="s">
        <v>492</v>
      </c>
      <c r="C162" s="187" t="s">
        <v>493</v>
      </c>
      <c r="D162" s="179" t="s">
        <v>288</v>
      </c>
      <c r="E162" s="180">
        <v>2</v>
      </c>
      <c r="F162" s="181"/>
      <c r="G162" s="182">
        <f t="shared" si="28"/>
        <v>0</v>
      </c>
      <c r="H162" s="181"/>
      <c r="I162" s="182">
        <f t="shared" si="29"/>
        <v>0</v>
      </c>
      <c r="J162" s="181"/>
      <c r="K162" s="182">
        <f t="shared" si="30"/>
        <v>0</v>
      </c>
      <c r="L162" s="182">
        <v>21</v>
      </c>
      <c r="M162" s="182">
        <f t="shared" si="31"/>
        <v>0</v>
      </c>
      <c r="N162" s="180">
        <v>1.9E-3</v>
      </c>
      <c r="O162" s="180">
        <f t="shared" si="32"/>
        <v>0</v>
      </c>
      <c r="P162" s="180">
        <v>0</v>
      </c>
      <c r="Q162" s="180">
        <f t="shared" si="33"/>
        <v>0</v>
      </c>
      <c r="R162" s="182"/>
      <c r="S162" s="182" t="s">
        <v>228</v>
      </c>
      <c r="T162" s="183" t="s">
        <v>207</v>
      </c>
      <c r="U162" s="158">
        <v>0</v>
      </c>
      <c r="V162" s="158">
        <f t="shared" si="34"/>
        <v>0</v>
      </c>
      <c r="W162" s="158"/>
      <c r="X162" s="158" t="s">
        <v>255</v>
      </c>
      <c r="Y162" s="158" t="s">
        <v>198</v>
      </c>
      <c r="Z162" s="148"/>
      <c r="AA162" s="148"/>
      <c r="AB162" s="148"/>
      <c r="AC162" s="148"/>
      <c r="AD162" s="148"/>
      <c r="AE162" s="148"/>
      <c r="AF162" s="148"/>
      <c r="AG162" s="148" t="s">
        <v>256</v>
      </c>
      <c r="AH162" s="148"/>
      <c r="AI162" s="148"/>
      <c r="AJ162" s="148"/>
      <c r="AK162" s="148"/>
      <c r="AL162" s="148"/>
      <c r="AM162" s="148"/>
      <c r="AN162" s="148"/>
      <c r="AO162" s="148"/>
      <c r="AP162" s="148"/>
      <c r="AQ162" s="148"/>
      <c r="AR162" s="148"/>
      <c r="AS162" s="148"/>
      <c r="AT162" s="148"/>
      <c r="AU162" s="148"/>
      <c r="AV162" s="148"/>
      <c r="AW162" s="148"/>
      <c r="AX162" s="148"/>
      <c r="AY162" s="148"/>
      <c r="AZ162" s="148"/>
      <c r="BA162" s="148"/>
      <c r="BB162" s="148"/>
      <c r="BC162" s="148"/>
      <c r="BD162" s="148"/>
      <c r="BE162" s="148"/>
      <c r="BF162" s="148"/>
      <c r="BG162" s="148"/>
      <c r="BH162" s="148"/>
    </row>
    <row r="163" spans="1:60" outlineLevel="1" x14ac:dyDescent="0.2">
      <c r="A163" s="177">
        <v>91</v>
      </c>
      <c r="B163" s="178" t="s">
        <v>494</v>
      </c>
      <c r="C163" s="187" t="s">
        <v>495</v>
      </c>
      <c r="D163" s="179" t="s">
        <v>288</v>
      </c>
      <c r="E163" s="180">
        <v>2</v>
      </c>
      <c r="F163" s="181"/>
      <c r="G163" s="182">
        <f t="shared" si="28"/>
        <v>0</v>
      </c>
      <c r="H163" s="181"/>
      <c r="I163" s="182">
        <f t="shared" si="29"/>
        <v>0</v>
      </c>
      <c r="J163" s="181"/>
      <c r="K163" s="182">
        <f t="shared" si="30"/>
        <v>0</v>
      </c>
      <c r="L163" s="182">
        <v>21</v>
      </c>
      <c r="M163" s="182">
        <f t="shared" si="31"/>
        <v>0</v>
      </c>
      <c r="N163" s="180">
        <v>3.0200000000000001E-2</v>
      </c>
      <c r="O163" s="180">
        <f t="shared" si="32"/>
        <v>0.06</v>
      </c>
      <c r="P163" s="180">
        <v>0</v>
      </c>
      <c r="Q163" s="180">
        <f t="shared" si="33"/>
        <v>0</v>
      </c>
      <c r="R163" s="182"/>
      <c r="S163" s="182" t="s">
        <v>301</v>
      </c>
      <c r="T163" s="183" t="s">
        <v>207</v>
      </c>
      <c r="U163" s="158">
        <v>0</v>
      </c>
      <c r="V163" s="158">
        <f t="shared" si="34"/>
        <v>0</v>
      </c>
      <c r="W163" s="158"/>
      <c r="X163" s="158" t="s">
        <v>255</v>
      </c>
      <c r="Y163" s="158" t="s">
        <v>198</v>
      </c>
      <c r="Z163" s="148"/>
      <c r="AA163" s="148"/>
      <c r="AB163" s="148"/>
      <c r="AC163" s="148"/>
      <c r="AD163" s="148"/>
      <c r="AE163" s="148"/>
      <c r="AF163" s="148"/>
      <c r="AG163" s="148" t="s">
        <v>256</v>
      </c>
      <c r="AH163" s="148"/>
      <c r="AI163" s="148"/>
      <c r="AJ163" s="148"/>
      <c r="AK163" s="148"/>
      <c r="AL163" s="148"/>
      <c r="AM163" s="148"/>
      <c r="AN163" s="148"/>
      <c r="AO163" s="148"/>
      <c r="AP163" s="148"/>
      <c r="AQ163" s="148"/>
      <c r="AR163" s="148"/>
      <c r="AS163" s="148"/>
      <c r="AT163" s="148"/>
      <c r="AU163" s="148"/>
      <c r="AV163" s="148"/>
      <c r="AW163" s="148"/>
      <c r="AX163" s="148"/>
      <c r="AY163" s="148"/>
      <c r="AZ163" s="148"/>
      <c r="BA163" s="148"/>
      <c r="BB163" s="148"/>
      <c r="BC163" s="148"/>
      <c r="BD163" s="148"/>
      <c r="BE163" s="148"/>
      <c r="BF163" s="148"/>
      <c r="BG163" s="148"/>
      <c r="BH163" s="148"/>
    </row>
    <row r="164" spans="1:60" x14ac:dyDescent="0.2">
      <c r="A164" s="162" t="s">
        <v>189</v>
      </c>
      <c r="B164" s="163" t="s">
        <v>130</v>
      </c>
      <c r="C164" s="184" t="s">
        <v>131</v>
      </c>
      <c r="D164" s="164"/>
      <c r="E164" s="165"/>
      <c r="F164" s="166"/>
      <c r="G164" s="166">
        <f>SUMIF(AG165:AG174,"&lt;&gt;NOR",G165:G174)</f>
        <v>0</v>
      </c>
      <c r="H164" s="166"/>
      <c r="I164" s="166">
        <f>SUM(I165:I174)</f>
        <v>0</v>
      </c>
      <c r="J164" s="166"/>
      <c r="K164" s="166">
        <f>SUM(K165:K174)</f>
        <v>0</v>
      </c>
      <c r="L164" s="166"/>
      <c r="M164" s="166">
        <f>SUM(M165:M174)</f>
        <v>0</v>
      </c>
      <c r="N164" s="165"/>
      <c r="O164" s="165">
        <f>SUM(O165:O174)</f>
        <v>0.30000000000000004</v>
      </c>
      <c r="P164" s="165"/>
      <c r="Q164" s="165">
        <f>SUM(Q165:Q174)</f>
        <v>0</v>
      </c>
      <c r="R164" s="166"/>
      <c r="S164" s="166"/>
      <c r="T164" s="167"/>
      <c r="U164" s="161"/>
      <c r="V164" s="161">
        <f>SUM(V165:V174)</f>
        <v>0</v>
      </c>
      <c r="W164" s="161"/>
      <c r="X164" s="161"/>
      <c r="Y164" s="161"/>
      <c r="AG164" t="s">
        <v>190</v>
      </c>
    </row>
    <row r="165" spans="1:60" ht="22.5" outlineLevel="1" x14ac:dyDescent="0.2">
      <c r="A165" s="177">
        <v>92</v>
      </c>
      <c r="B165" s="178" t="s">
        <v>305</v>
      </c>
      <c r="C165" s="187" t="s">
        <v>306</v>
      </c>
      <c r="D165" s="179" t="s">
        <v>288</v>
      </c>
      <c r="E165" s="180">
        <v>4</v>
      </c>
      <c r="F165" s="181"/>
      <c r="G165" s="182">
        <f t="shared" ref="G165:G174" si="35">ROUND(E165*F165,2)</f>
        <v>0</v>
      </c>
      <c r="H165" s="181"/>
      <c r="I165" s="182">
        <f t="shared" ref="I165:I174" si="36">ROUND(E165*H165,2)</f>
        <v>0</v>
      </c>
      <c r="J165" s="181"/>
      <c r="K165" s="182">
        <f t="shared" ref="K165:K174" si="37">ROUND(E165*J165,2)</f>
        <v>0</v>
      </c>
      <c r="L165" s="182">
        <v>21</v>
      </c>
      <c r="M165" s="182">
        <f t="shared" ref="M165:M174" si="38">G165*(1+L165/100)</f>
        <v>0</v>
      </c>
      <c r="N165" s="180">
        <v>0</v>
      </c>
      <c r="O165" s="180">
        <f t="shared" ref="O165:O174" si="39">ROUND(E165*N165,2)</f>
        <v>0</v>
      </c>
      <c r="P165" s="180">
        <v>0</v>
      </c>
      <c r="Q165" s="180">
        <f t="shared" ref="Q165:Q174" si="40">ROUND(E165*P165,2)</f>
        <v>0</v>
      </c>
      <c r="R165" s="182"/>
      <c r="S165" s="182" t="s">
        <v>228</v>
      </c>
      <c r="T165" s="183" t="s">
        <v>207</v>
      </c>
      <c r="U165" s="158">
        <v>0</v>
      </c>
      <c r="V165" s="158">
        <f t="shared" ref="V165:V174" si="41">ROUND(E165*U165,2)</f>
        <v>0</v>
      </c>
      <c r="W165" s="158"/>
      <c r="X165" s="158" t="s">
        <v>197</v>
      </c>
      <c r="Y165" s="158" t="s">
        <v>198</v>
      </c>
      <c r="Z165" s="148"/>
      <c r="AA165" s="148"/>
      <c r="AB165" s="148"/>
      <c r="AC165" s="148"/>
      <c r="AD165" s="148"/>
      <c r="AE165" s="148"/>
      <c r="AF165" s="148"/>
      <c r="AG165" s="148" t="s">
        <v>208</v>
      </c>
      <c r="AH165" s="148"/>
      <c r="AI165" s="148"/>
      <c r="AJ165" s="148"/>
      <c r="AK165" s="148"/>
      <c r="AL165" s="148"/>
      <c r="AM165" s="148"/>
      <c r="AN165" s="148"/>
      <c r="AO165" s="148"/>
      <c r="AP165" s="148"/>
      <c r="AQ165" s="148"/>
      <c r="AR165" s="148"/>
      <c r="AS165" s="148"/>
      <c r="AT165" s="148"/>
      <c r="AU165" s="148"/>
      <c r="AV165" s="148"/>
      <c r="AW165" s="148"/>
      <c r="AX165" s="148"/>
      <c r="AY165" s="148"/>
      <c r="AZ165" s="148"/>
      <c r="BA165" s="148"/>
      <c r="BB165" s="148"/>
      <c r="BC165" s="148"/>
      <c r="BD165" s="148"/>
      <c r="BE165" s="148"/>
      <c r="BF165" s="148"/>
      <c r="BG165" s="148"/>
      <c r="BH165" s="148"/>
    </row>
    <row r="166" spans="1:60" ht="22.5" outlineLevel="1" x14ac:dyDescent="0.2">
      <c r="A166" s="177">
        <v>93</v>
      </c>
      <c r="B166" s="178" t="s">
        <v>353</v>
      </c>
      <c r="C166" s="187" t="s">
        <v>354</v>
      </c>
      <c r="D166" s="179" t="s">
        <v>288</v>
      </c>
      <c r="E166" s="180">
        <v>4</v>
      </c>
      <c r="F166" s="181"/>
      <c r="G166" s="182">
        <f t="shared" si="35"/>
        <v>0</v>
      </c>
      <c r="H166" s="181"/>
      <c r="I166" s="182">
        <f t="shared" si="36"/>
        <v>0</v>
      </c>
      <c r="J166" s="181"/>
      <c r="K166" s="182">
        <f t="shared" si="37"/>
        <v>0</v>
      </c>
      <c r="L166" s="182">
        <v>21</v>
      </c>
      <c r="M166" s="182">
        <f t="shared" si="38"/>
        <v>0</v>
      </c>
      <c r="N166" s="180">
        <v>1.6199999999999999E-3</v>
      </c>
      <c r="O166" s="180">
        <f t="shared" si="39"/>
        <v>0.01</v>
      </c>
      <c r="P166" s="180">
        <v>0</v>
      </c>
      <c r="Q166" s="180">
        <f t="shared" si="40"/>
        <v>0</v>
      </c>
      <c r="R166" s="182"/>
      <c r="S166" s="182" t="s">
        <v>228</v>
      </c>
      <c r="T166" s="183" t="s">
        <v>207</v>
      </c>
      <c r="U166" s="158">
        <v>0</v>
      </c>
      <c r="V166" s="158">
        <f t="shared" si="41"/>
        <v>0</v>
      </c>
      <c r="W166" s="158"/>
      <c r="X166" s="158" t="s">
        <v>197</v>
      </c>
      <c r="Y166" s="158" t="s">
        <v>198</v>
      </c>
      <c r="Z166" s="148"/>
      <c r="AA166" s="148"/>
      <c r="AB166" s="148"/>
      <c r="AC166" s="148"/>
      <c r="AD166" s="148"/>
      <c r="AE166" s="148"/>
      <c r="AF166" s="148"/>
      <c r="AG166" s="148" t="s">
        <v>208</v>
      </c>
      <c r="AH166" s="148"/>
      <c r="AI166" s="148"/>
      <c r="AJ166" s="148"/>
      <c r="AK166" s="148"/>
      <c r="AL166" s="148"/>
      <c r="AM166" s="148"/>
      <c r="AN166" s="148"/>
      <c r="AO166" s="148"/>
      <c r="AP166" s="148"/>
      <c r="AQ166" s="148"/>
      <c r="AR166" s="148"/>
      <c r="AS166" s="148"/>
      <c r="AT166" s="148"/>
      <c r="AU166" s="148"/>
      <c r="AV166" s="148"/>
      <c r="AW166" s="148"/>
      <c r="AX166" s="148"/>
      <c r="AY166" s="148"/>
      <c r="AZ166" s="148"/>
      <c r="BA166" s="148"/>
      <c r="BB166" s="148"/>
      <c r="BC166" s="148"/>
      <c r="BD166" s="148"/>
      <c r="BE166" s="148"/>
      <c r="BF166" s="148"/>
      <c r="BG166" s="148"/>
      <c r="BH166" s="148"/>
    </row>
    <row r="167" spans="1:60" outlineLevel="1" x14ac:dyDescent="0.2">
      <c r="A167" s="177">
        <v>94</v>
      </c>
      <c r="B167" s="178" t="s">
        <v>496</v>
      </c>
      <c r="C167" s="187" t="s">
        <v>497</v>
      </c>
      <c r="D167" s="179" t="s">
        <v>288</v>
      </c>
      <c r="E167" s="180">
        <v>4</v>
      </c>
      <c r="F167" s="181"/>
      <c r="G167" s="182">
        <f t="shared" si="35"/>
        <v>0</v>
      </c>
      <c r="H167" s="181"/>
      <c r="I167" s="182">
        <f t="shared" si="36"/>
        <v>0</v>
      </c>
      <c r="J167" s="181"/>
      <c r="K167" s="182">
        <f t="shared" si="37"/>
        <v>0</v>
      </c>
      <c r="L167" s="182">
        <v>21</v>
      </c>
      <c r="M167" s="182">
        <f t="shared" si="38"/>
        <v>0</v>
      </c>
      <c r="N167" s="180">
        <v>7.1000000000000004E-3</v>
      </c>
      <c r="O167" s="180">
        <f t="shared" si="39"/>
        <v>0.03</v>
      </c>
      <c r="P167" s="180">
        <v>0</v>
      </c>
      <c r="Q167" s="180">
        <f t="shared" si="40"/>
        <v>0</v>
      </c>
      <c r="R167" s="182"/>
      <c r="S167" s="182" t="s">
        <v>301</v>
      </c>
      <c r="T167" s="183" t="s">
        <v>207</v>
      </c>
      <c r="U167" s="158">
        <v>0</v>
      </c>
      <c r="V167" s="158">
        <f t="shared" si="41"/>
        <v>0</v>
      </c>
      <c r="W167" s="158"/>
      <c r="X167" s="158" t="s">
        <v>255</v>
      </c>
      <c r="Y167" s="158" t="s">
        <v>198</v>
      </c>
      <c r="Z167" s="148"/>
      <c r="AA167" s="148"/>
      <c r="AB167" s="148"/>
      <c r="AC167" s="148"/>
      <c r="AD167" s="148"/>
      <c r="AE167" s="148"/>
      <c r="AF167" s="148"/>
      <c r="AG167" s="148" t="s">
        <v>256</v>
      </c>
      <c r="AH167" s="148"/>
      <c r="AI167" s="148"/>
      <c r="AJ167" s="148"/>
      <c r="AK167" s="148"/>
      <c r="AL167" s="148"/>
      <c r="AM167" s="148"/>
      <c r="AN167" s="148"/>
      <c r="AO167" s="148"/>
      <c r="AP167" s="148"/>
      <c r="AQ167" s="148"/>
      <c r="AR167" s="148"/>
      <c r="AS167" s="148"/>
      <c r="AT167" s="148"/>
      <c r="AU167" s="148"/>
      <c r="AV167" s="148"/>
      <c r="AW167" s="148"/>
      <c r="AX167" s="148"/>
      <c r="AY167" s="148"/>
      <c r="AZ167" s="148"/>
      <c r="BA167" s="148"/>
      <c r="BB167" s="148"/>
      <c r="BC167" s="148"/>
      <c r="BD167" s="148"/>
      <c r="BE167" s="148"/>
      <c r="BF167" s="148"/>
      <c r="BG167" s="148"/>
      <c r="BH167" s="148"/>
    </row>
    <row r="168" spans="1:60" outlineLevel="1" x14ac:dyDescent="0.2">
      <c r="A168" s="177">
        <v>95</v>
      </c>
      <c r="B168" s="178" t="s">
        <v>357</v>
      </c>
      <c r="C168" s="187" t="s">
        <v>358</v>
      </c>
      <c r="D168" s="179" t="s">
        <v>288</v>
      </c>
      <c r="E168" s="180">
        <v>8</v>
      </c>
      <c r="F168" s="181"/>
      <c r="G168" s="182">
        <f t="shared" si="35"/>
        <v>0</v>
      </c>
      <c r="H168" s="181"/>
      <c r="I168" s="182">
        <f t="shared" si="36"/>
        <v>0</v>
      </c>
      <c r="J168" s="181"/>
      <c r="K168" s="182">
        <f t="shared" si="37"/>
        <v>0</v>
      </c>
      <c r="L168" s="182">
        <v>21</v>
      </c>
      <c r="M168" s="182">
        <f t="shared" si="38"/>
        <v>0</v>
      </c>
      <c r="N168" s="180">
        <v>1E-4</v>
      </c>
      <c r="O168" s="180">
        <f t="shared" si="39"/>
        <v>0</v>
      </c>
      <c r="P168" s="180">
        <v>0</v>
      </c>
      <c r="Q168" s="180">
        <f t="shared" si="40"/>
        <v>0</v>
      </c>
      <c r="R168" s="182"/>
      <c r="S168" s="182" t="s">
        <v>228</v>
      </c>
      <c r="T168" s="183" t="s">
        <v>207</v>
      </c>
      <c r="U168" s="158">
        <v>0</v>
      </c>
      <c r="V168" s="158">
        <f t="shared" si="41"/>
        <v>0</v>
      </c>
      <c r="W168" s="158"/>
      <c r="X168" s="158" t="s">
        <v>255</v>
      </c>
      <c r="Y168" s="158" t="s">
        <v>198</v>
      </c>
      <c r="Z168" s="148"/>
      <c r="AA168" s="148"/>
      <c r="AB168" s="148"/>
      <c r="AC168" s="148"/>
      <c r="AD168" s="148"/>
      <c r="AE168" s="148"/>
      <c r="AF168" s="148"/>
      <c r="AG168" s="148" t="s">
        <v>256</v>
      </c>
      <c r="AH168" s="148"/>
      <c r="AI168" s="148"/>
      <c r="AJ168" s="148"/>
      <c r="AK168" s="148"/>
      <c r="AL168" s="148"/>
      <c r="AM168" s="148"/>
      <c r="AN168" s="148"/>
      <c r="AO168" s="148"/>
      <c r="AP168" s="148"/>
      <c r="AQ168" s="148"/>
      <c r="AR168" s="148"/>
      <c r="AS168" s="148"/>
      <c r="AT168" s="148"/>
      <c r="AU168" s="148"/>
      <c r="AV168" s="148"/>
      <c r="AW168" s="148"/>
      <c r="AX168" s="148"/>
      <c r="AY168" s="148"/>
      <c r="AZ168" s="148"/>
      <c r="BA168" s="148"/>
      <c r="BB168" s="148"/>
      <c r="BC168" s="148"/>
      <c r="BD168" s="148"/>
      <c r="BE168" s="148"/>
      <c r="BF168" s="148"/>
      <c r="BG168" s="148"/>
      <c r="BH168" s="148"/>
    </row>
    <row r="169" spans="1:60" outlineLevel="1" x14ac:dyDescent="0.2">
      <c r="A169" s="177">
        <v>96</v>
      </c>
      <c r="B169" s="178" t="s">
        <v>359</v>
      </c>
      <c r="C169" s="187" t="s">
        <v>360</v>
      </c>
      <c r="D169" s="179" t="s">
        <v>288</v>
      </c>
      <c r="E169" s="180">
        <v>12</v>
      </c>
      <c r="F169" s="181"/>
      <c r="G169" s="182">
        <f t="shared" si="35"/>
        <v>0</v>
      </c>
      <c r="H169" s="181"/>
      <c r="I169" s="182">
        <f t="shared" si="36"/>
        <v>0</v>
      </c>
      <c r="J169" s="181"/>
      <c r="K169" s="182">
        <f t="shared" si="37"/>
        <v>0</v>
      </c>
      <c r="L169" s="182">
        <v>21</v>
      </c>
      <c r="M169" s="182">
        <f t="shared" si="38"/>
        <v>0</v>
      </c>
      <c r="N169" s="180">
        <v>6.9999999999999994E-5</v>
      </c>
      <c r="O169" s="180">
        <f t="shared" si="39"/>
        <v>0</v>
      </c>
      <c r="P169" s="180">
        <v>0</v>
      </c>
      <c r="Q169" s="180">
        <f t="shared" si="40"/>
        <v>0</v>
      </c>
      <c r="R169" s="182"/>
      <c r="S169" s="182" t="s">
        <v>301</v>
      </c>
      <c r="T169" s="183" t="s">
        <v>207</v>
      </c>
      <c r="U169" s="158">
        <v>0</v>
      </c>
      <c r="V169" s="158">
        <f t="shared" si="41"/>
        <v>0</v>
      </c>
      <c r="W169" s="158"/>
      <c r="X169" s="158" t="s">
        <v>255</v>
      </c>
      <c r="Y169" s="158" t="s">
        <v>198</v>
      </c>
      <c r="Z169" s="148"/>
      <c r="AA169" s="148"/>
      <c r="AB169" s="148"/>
      <c r="AC169" s="148"/>
      <c r="AD169" s="148"/>
      <c r="AE169" s="148"/>
      <c r="AF169" s="148"/>
      <c r="AG169" s="148" t="s">
        <v>256</v>
      </c>
      <c r="AH169" s="148"/>
      <c r="AI169" s="148"/>
      <c r="AJ169" s="148"/>
      <c r="AK169" s="148"/>
      <c r="AL169" s="148"/>
      <c r="AM169" s="148"/>
      <c r="AN169" s="148"/>
      <c r="AO169" s="148"/>
      <c r="AP169" s="148"/>
      <c r="AQ169" s="148"/>
      <c r="AR169" s="148"/>
      <c r="AS169" s="148"/>
      <c r="AT169" s="148"/>
      <c r="AU169" s="148"/>
      <c r="AV169" s="148"/>
      <c r="AW169" s="148"/>
      <c r="AX169" s="148"/>
      <c r="AY169" s="148"/>
      <c r="AZ169" s="148"/>
      <c r="BA169" s="148"/>
      <c r="BB169" s="148"/>
      <c r="BC169" s="148"/>
      <c r="BD169" s="148"/>
      <c r="BE169" s="148"/>
      <c r="BF169" s="148"/>
      <c r="BG169" s="148"/>
      <c r="BH169" s="148"/>
    </row>
    <row r="170" spans="1:60" outlineLevel="1" x14ac:dyDescent="0.2">
      <c r="A170" s="177">
        <v>97</v>
      </c>
      <c r="B170" s="178" t="s">
        <v>361</v>
      </c>
      <c r="C170" s="187" t="s">
        <v>362</v>
      </c>
      <c r="D170" s="179" t="s">
        <v>288</v>
      </c>
      <c r="E170" s="180">
        <v>4</v>
      </c>
      <c r="F170" s="181"/>
      <c r="G170" s="182">
        <f t="shared" si="35"/>
        <v>0</v>
      </c>
      <c r="H170" s="181"/>
      <c r="I170" s="182">
        <f t="shared" si="36"/>
        <v>0</v>
      </c>
      <c r="J170" s="181"/>
      <c r="K170" s="182">
        <f t="shared" si="37"/>
        <v>0</v>
      </c>
      <c r="L170" s="182">
        <v>21</v>
      </c>
      <c r="M170" s="182">
        <f t="shared" si="38"/>
        <v>0</v>
      </c>
      <c r="N170" s="180">
        <v>1.6199999999999999E-2</v>
      </c>
      <c r="O170" s="180">
        <f t="shared" si="39"/>
        <v>0.06</v>
      </c>
      <c r="P170" s="180">
        <v>0</v>
      </c>
      <c r="Q170" s="180">
        <f t="shared" si="40"/>
        <v>0</v>
      </c>
      <c r="R170" s="182"/>
      <c r="S170" s="182" t="s">
        <v>301</v>
      </c>
      <c r="T170" s="183" t="s">
        <v>207</v>
      </c>
      <c r="U170" s="158">
        <v>0</v>
      </c>
      <c r="V170" s="158">
        <f t="shared" si="41"/>
        <v>0</v>
      </c>
      <c r="W170" s="158"/>
      <c r="X170" s="158" t="s">
        <v>255</v>
      </c>
      <c r="Y170" s="158" t="s">
        <v>198</v>
      </c>
      <c r="Z170" s="148"/>
      <c r="AA170" s="148"/>
      <c r="AB170" s="148"/>
      <c r="AC170" s="148"/>
      <c r="AD170" s="148"/>
      <c r="AE170" s="148"/>
      <c r="AF170" s="148"/>
      <c r="AG170" s="148" t="s">
        <v>256</v>
      </c>
      <c r="AH170" s="148"/>
      <c r="AI170" s="148"/>
      <c r="AJ170" s="148"/>
      <c r="AK170" s="148"/>
      <c r="AL170" s="148"/>
      <c r="AM170" s="148"/>
      <c r="AN170" s="148"/>
      <c r="AO170" s="148"/>
      <c r="AP170" s="148"/>
      <c r="AQ170" s="148"/>
      <c r="AR170" s="148"/>
      <c r="AS170" s="148"/>
      <c r="AT170" s="148"/>
      <c r="AU170" s="148"/>
      <c r="AV170" s="148"/>
      <c r="AW170" s="148"/>
      <c r="AX170" s="148"/>
      <c r="AY170" s="148"/>
      <c r="AZ170" s="148"/>
      <c r="BA170" s="148"/>
      <c r="BB170" s="148"/>
      <c r="BC170" s="148"/>
      <c r="BD170" s="148"/>
      <c r="BE170" s="148"/>
      <c r="BF170" s="148"/>
      <c r="BG170" s="148"/>
      <c r="BH170" s="148"/>
    </row>
    <row r="171" spans="1:60" outlineLevel="1" x14ac:dyDescent="0.2">
      <c r="A171" s="177">
        <v>98</v>
      </c>
      <c r="B171" s="178" t="s">
        <v>490</v>
      </c>
      <c r="C171" s="187" t="s">
        <v>491</v>
      </c>
      <c r="D171" s="179" t="s">
        <v>288</v>
      </c>
      <c r="E171" s="180">
        <v>4</v>
      </c>
      <c r="F171" s="181"/>
      <c r="G171" s="182">
        <f t="shared" si="35"/>
        <v>0</v>
      </c>
      <c r="H171" s="181"/>
      <c r="I171" s="182">
        <f t="shared" si="36"/>
        <v>0</v>
      </c>
      <c r="J171" s="181"/>
      <c r="K171" s="182">
        <f t="shared" si="37"/>
        <v>0</v>
      </c>
      <c r="L171" s="182">
        <v>21</v>
      </c>
      <c r="M171" s="182">
        <f t="shared" si="38"/>
        <v>0</v>
      </c>
      <c r="N171" s="180">
        <v>2.9499999999999998E-2</v>
      </c>
      <c r="O171" s="180">
        <f t="shared" si="39"/>
        <v>0.12</v>
      </c>
      <c r="P171" s="180">
        <v>0</v>
      </c>
      <c r="Q171" s="180">
        <f t="shared" si="40"/>
        <v>0</v>
      </c>
      <c r="R171" s="182"/>
      <c r="S171" s="182" t="s">
        <v>228</v>
      </c>
      <c r="T171" s="183" t="s">
        <v>207</v>
      </c>
      <c r="U171" s="158">
        <v>0</v>
      </c>
      <c r="V171" s="158">
        <f t="shared" si="41"/>
        <v>0</v>
      </c>
      <c r="W171" s="158"/>
      <c r="X171" s="158" t="s">
        <v>255</v>
      </c>
      <c r="Y171" s="158" t="s">
        <v>198</v>
      </c>
      <c r="Z171" s="148"/>
      <c r="AA171" s="148"/>
      <c r="AB171" s="148"/>
      <c r="AC171" s="148"/>
      <c r="AD171" s="148"/>
      <c r="AE171" s="148"/>
      <c r="AF171" s="148"/>
      <c r="AG171" s="148" t="s">
        <v>256</v>
      </c>
      <c r="AH171" s="148"/>
      <c r="AI171" s="148"/>
      <c r="AJ171" s="148"/>
      <c r="AK171" s="148"/>
      <c r="AL171" s="148"/>
      <c r="AM171" s="148"/>
      <c r="AN171" s="148"/>
      <c r="AO171" s="148"/>
      <c r="AP171" s="148"/>
      <c r="AQ171" s="148"/>
      <c r="AR171" s="148"/>
      <c r="AS171" s="148"/>
      <c r="AT171" s="148"/>
      <c r="AU171" s="148"/>
      <c r="AV171" s="148"/>
      <c r="AW171" s="148"/>
      <c r="AX171" s="148"/>
      <c r="AY171" s="148"/>
      <c r="AZ171" s="148"/>
      <c r="BA171" s="148"/>
      <c r="BB171" s="148"/>
      <c r="BC171" s="148"/>
      <c r="BD171" s="148"/>
      <c r="BE171" s="148"/>
      <c r="BF171" s="148"/>
      <c r="BG171" s="148"/>
      <c r="BH171" s="148"/>
    </row>
    <row r="172" spans="1:60" outlineLevel="1" x14ac:dyDescent="0.2">
      <c r="A172" s="177">
        <v>99</v>
      </c>
      <c r="B172" s="178" t="s">
        <v>371</v>
      </c>
      <c r="C172" s="187" t="s">
        <v>372</v>
      </c>
      <c r="D172" s="179" t="s">
        <v>288</v>
      </c>
      <c r="E172" s="180">
        <v>4</v>
      </c>
      <c r="F172" s="181"/>
      <c r="G172" s="182">
        <f t="shared" si="35"/>
        <v>0</v>
      </c>
      <c r="H172" s="181"/>
      <c r="I172" s="182">
        <f t="shared" si="36"/>
        <v>0</v>
      </c>
      <c r="J172" s="181"/>
      <c r="K172" s="182">
        <f t="shared" si="37"/>
        <v>0</v>
      </c>
      <c r="L172" s="182">
        <v>21</v>
      </c>
      <c r="M172" s="182">
        <f t="shared" si="38"/>
        <v>0</v>
      </c>
      <c r="N172" s="180">
        <v>1.12E-2</v>
      </c>
      <c r="O172" s="180">
        <f t="shared" si="39"/>
        <v>0.04</v>
      </c>
      <c r="P172" s="180">
        <v>0</v>
      </c>
      <c r="Q172" s="180">
        <f t="shared" si="40"/>
        <v>0</v>
      </c>
      <c r="R172" s="182"/>
      <c r="S172" s="182" t="s">
        <v>228</v>
      </c>
      <c r="T172" s="183" t="s">
        <v>207</v>
      </c>
      <c r="U172" s="158">
        <v>0</v>
      </c>
      <c r="V172" s="158">
        <f t="shared" si="41"/>
        <v>0</v>
      </c>
      <c r="W172" s="158"/>
      <c r="X172" s="158" t="s">
        <v>255</v>
      </c>
      <c r="Y172" s="158" t="s">
        <v>198</v>
      </c>
      <c r="Z172" s="148"/>
      <c r="AA172" s="148"/>
      <c r="AB172" s="148"/>
      <c r="AC172" s="148"/>
      <c r="AD172" s="148"/>
      <c r="AE172" s="148"/>
      <c r="AF172" s="148"/>
      <c r="AG172" s="148" t="s">
        <v>256</v>
      </c>
      <c r="AH172" s="148"/>
      <c r="AI172" s="148"/>
      <c r="AJ172" s="148"/>
      <c r="AK172" s="148"/>
      <c r="AL172" s="148"/>
      <c r="AM172" s="148"/>
      <c r="AN172" s="148"/>
      <c r="AO172" s="148"/>
      <c r="AP172" s="148"/>
      <c r="AQ172" s="148"/>
      <c r="AR172" s="148"/>
      <c r="AS172" s="148"/>
      <c r="AT172" s="148"/>
      <c r="AU172" s="148"/>
      <c r="AV172" s="148"/>
      <c r="AW172" s="148"/>
      <c r="AX172" s="148"/>
      <c r="AY172" s="148"/>
      <c r="AZ172" s="148"/>
      <c r="BA172" s="148"/>
      <c r="BB172" s="148"/>
      <c r="BC172" s="148"/>
      <c r="BD172" s="148"/>
      <c r="BE172" s="148"/>
      <c r="BF172" s="148"/>
      <c r="BG172" s="148"/>
      <c r="BH172" s="148"/>
    </row>
    <row r="173" spans="1:60" outlineLevel="1" x14ac:dyDescent="0.2">
      <c r="A173" s="177">
        <v>100</v>
      </c>
      <c r="B173" s="178" t="s">
        <v>373</v>
      </c>
      <c r="C173" s="187" t="s">
        <v>374</v>
      </c>
      <c r="D173" s="179" t="s">
        <v>288</v>
      </c>
      <c r="E173" s="180">
        <v>96</v>
      </c>
      <c r="F173" s="181"/>
      <c r="G173" s="182">
        <f t="shared" si="35"/>
        <v>0</v>
      </c>
      <c r="H173" s="181"/>
      <c r="I173" s="182">
        <f t="shared" si="36"/>
        <v>0</v>
      </c>
      <c r="J173" s="181"/>
      <c r="K173" s="182">
        <f t="shared" si="37"/>
        <v>0</v>
      </c>
      <c r="L173" s="182">
        <v>21</v>
      </c>
      <c r="M173" s="182">
        <f t="shared" si="38"/>
        <v>0</v>
      </c>
      <c r="N173" s="180">
        <v>2.0000000000000001E-4</v>
      </c>
      <c r="O173" s="180">
        <f t="shared" si="39"/>
        <v>0.02</v>
      </c>
      <c r="P173" s="180">
        <v>0</v>
      </c>
      <c r="Q173" s="180">
        <f t="shared" si="40"/>
        <v>0</v>
      </c>
      <c r="R173" s="182"/>
      <c r="S173" s="182" t="s">
        <v>301</v>
      </c>
      <c r="T173" s="183" t="s">
        <v>207</v>
      </c>
      <c r="U173" s="158">
        <v>0</v>
      </c>
      <c r="V173" s="158">
        <f t="shared" si="41"/>
        <v>0</v>
      </c>
      <c r="W173" s="158"/>
      <c r="X173" s="158" t="s">
        <v>255</v>
      </c>
      <c r="Y173" s="158" t="s">
        <v>198</v>
      </c>
      <c r="Z173" s="148"/>
      <c r="AA173" s="148"/>
      <c r="AB173" s="148"/>
      <c r="AC173" s="148"/>
      <c r="AD173" s="148"/>
      <c r="AE173" s="148"/>
      <c r="AF173" s="148"/>
      <c r="AG173" s="148" t="s">
        <v>256</v>
      </c>
      <c r="AH173" s="148"/>
      <c r="AI173" s="148"/>
      <c r="AJ173" s="148"/>
      <c r="AK173" s="148"/>
      <c r="AL173" s="148"/>
      <c r="AM173" s="148"/>
      <c r="AN173" s="148"/>
      <c r="AO173" s="148"/>
      <c r="AP173" s="148"/>
      <c r="AQ173" s="148"/>
      <c r="AR173" s="148"/>
      <c r="AS173" s="148"/>
      <c r="AT173" s="148"/>
      <c r="AU173" s="148"/>
      <c r="AV173" s="148"/>
      <c r="AW173" s="148"/>
      <c r="AX173" s="148"/>
      <c r="AY173" s="148"/>
      <c r="AZ173" s="148"/>
      <c r="BA173" s="148"/>
      <c r="BB173" s="148"/>
      <c r="BC173" s="148"/>
      <c r="BD173" s="148"/>
      <c r="BE173" s="148"/>
      <c r="BF173" s="148"/>
      <c r="BG173" s="148"/>
      <c r="BH173" s="148"/>
    </row>
    <row r="174" spans="1:60" outlineLevel="1" x14ac:dyDescent="0.2">
      <c r="A174" s="177">
        <v>101</v>
      </c>
      <c r="B174" s="178" t="s">
        <v>375</v>
      </c>
      <c r="C174" s="187" t="s">
        <v>376</v>
      </c>
      <c r="D174" s="179" t="s">
        <v>288</v>
      </c>
      <c r="E174" s="180">
        <v>4</v>
      </c>
      <c r="F174" s="181"/>
      <c r="G174" s="182">
        <f t="shared" si="35"/>
        <v>0</v>
      </c>
      <c r="H174" s="181"/>
      <c r="I174" s="182">
        <f t="shared" si="36"/>
        <v>0</v>
      </c>
      <c r="J174" s="181"/>
      <c r="K174" s="182">
        <f t="shared" si="37"/>
        <v>0</v>
      </c>
      <c r="L174" s="182">
        <v>21</v>
      </c>
      <c r="M174" s="182">
        <f t="shared" si="38"/>
        <v>0</v>
      </c>
      <c r="N174" s="180">
        <v>5.8900000000000003E-3</v>
      </c>
      <c r="O174" s="180">
        <f t="shared" si="39"/>
        <v>0.02</v>
      </c>
      <c r="P174" s="180">
        <v>0</v>
      </c>
      <c r="Q174" s="180">
        <f t="shared" si="40"/>
        <v>0</v>
      </c>
      <c r="R174" s="182"/>
      <c r="S174" s="182" t="s">
        <v>301</v>
      </c>
      <c r="T174" s="183" t="s">
        <v>207</v>
      </c>
      <c r="U174" s="158">
        <v>0</v>
      </c>
      <c r="V174" s="158">
        <f t="shared" si="41"/>
        <v>0</v>
      </c>
      <c r="W174" s="158"/>
      <c r="X174" s="158" t="s">
        <v>255</v>
      </c>
      <c r="Y174" s="158" t="s">
        <v>198</v>
      </c>
      <c r="Z174" s="148"/>
      <c r="AA174" s="148"/>
      <c r="AB174" s="148"/>
      <c r="AC174" s="148"/>
      <c r="AD174" s="148"/>
      <c r="AE174" s="148"/>
      <c r="AF174" s="148"/>
      <c r="AG174" s="148" t="s">
        <v>256</v>
      </c>
      <c r="AH174" s="148"/>
      <c r="AI174" s="148"/>
      <c r="AJ174" s="148"/>
      <c r="AK174" s="148"/>
      <c r="AL174" s="148"/>
      <c r="AM174" s="148"/>
      <c r="AN174" s="148"/>
      <c r="AO174" s="148"/>
      <c r="AP174" s="148"/>
      <c r="AQ174" s="148"/>
      <c r="AR174" s="148"/>
      <c r="AS174" s="148"/>
      <c r="AT174" s="148"/>
      <c r="AU174" s="148"/>
      <c r="AV174" s="148"/>
      <c r="AW174" s="148"/>
      <c r="AX174" s="148"/>
      <c r="AY174" s="148"/>
      <c r="AZ174" s="148"/>
      <c r="BA174" s="148"/>
      <c r="BB174" s="148"/>
      <c r="BC174" s="148"/>
      <c r="BD174" s="148"/>
      <c r="BE174" s="148"/>
      <c r="BF174" s="148"/>
      <c r="BG174" s="148"/>
      <c r="BH174" s="148"/>
    </row>
    <row r="175" spans="1:60" x14ac:dyDescent="0.2">
      <c r="A175" s="162" t="s">
        <v>189</v>
      </c>
      <c r="B175" s="163" t="s">
        <v>142</v>
      </c>
      <c r="C175" s="184" t="s">
        <v>143</v>
      </c>
      <c r="D175" s="164"/>
      <c r="E175" s="165"/>
      <c r="F175" s="166"/>
      <c r="G175" s="166">
        <f>SUMIF(AG176:AG179,"&lt;&gt;NOR",G176:G179)</f>
        <v>0</v>
      </c>
      <c r="H175" s="166"/>
      <c r="I175" s="166">
        <f>SUM(I176:I179)</f>
        <v>0</v>
      </c>
      <c r="J175" s="166"/>
      <c r="K175" s="166">
        <f>SUM(K176:K179)</f>
        <v>0</v>
      </c>
      <c r="L175" s="166"/>
      <c r="M175" s="166">
        <f>SUM(M176:M179)</f>
        <v>0</v>
      </c>
      <c r="N175" s="165"/>
      <c r="O175" s="165">
        <f>SUM(O176:O179)</f>
        <v>0</v>
      </c>
      <c r="P175" s="165"/>
      <c r="Q175" s="165">
        <f>SUM(Q176:Q179)</f>
        <v>0</v>
      </c>
      <c r="R175" s="166"/>
      <c r="S175" s="166"/>
      <c r="T175" s="167"/>
      <c r="U175" s="161"/>
      <c r="V175" s="161">
        <f>SUM(V176:V179)</f>
        <v>3.98</v>
      </c>
      <c r="W175" s="161"/>
      <c r="X175" s="161"/>
      <c r="Y175" s="161"/>
      <c r="AG175" t="s">
        <v>190</v>
      </c>
    </row>
    <row r="176" spans="1:60" ht="22.5" outlineLevel="1" x14ac:dyDescent="0.2">
      <c r="A176" s="169">
        <v>102</v>
      </c>
      <c r="B176" s="170" t="s">
        <v>400</v>
      </c>
      <c r="C176" s="185" t="s">
        <v>401</v>
      </c>
      <c r="D176" s="171" t="s">
        <v>246</v>
      </c>
      <c r="E176" s="172">
        <v>18.821999999999999</v>
      </c>
      <c r="F176" s="173"/>
      <c r="G176" s="174">
        <f>ROUND(E176*F176,2)</f>
        <v>0</v>
      </c>
      <c r="H176" s="173"/>
      <c r="I176" s="174">
        <f>ROUND(E176*H176,2)</f>
        <v>0</v>
      </c>
      <c r="J176" s="173"/>
      <c r="K176" s="174">
        <f>ROUND(E176*J176,2)</f>
        <v>0</v>
      </c>
      <c r="L176" s="174">
        <v>21</v>
      </c>
      <c r="M176" s="174">
        <f>G176*(1+L176/100)</f>
        <v>0</v>
      </c>
      <c r="N176" s="172">
        <v>0</v>
      </c>
      <c r="O176" s="172">
        <f>ROUND(E176*N176,2)</f>
        <v>0</v>
      </c>
      <c r="P176" s="172">
        <v>0</v>
      </c>
      <c r="Q176" s="172">
        <f>ROUND(E176*P176,2)</f>
        <v>0</v>
      </c>
      <c r="R176" s="174" t="s">
        <v>224</v>
      </c>
      <c r="S176" s="174" t="s">
        <v>195</v>
      </c>
      <c r="T176" s="175" t="s">
        <v>207</v>
      </c>
      <c r="U176" s="158">
        <v>0.21149999999999999</v>
      </c>
      <c r="V176" s="158">
        <f>ROUND(E176*U176,2)</f>
        <v>3.98</v>
      </c>
      <c r="W176" s="158"/>
      <c r="X176" s="158" t="s">
        <v>197</v>
      </c>
      <c r="Y176" s="158" t="s">
        <v>198</v>
      </c>
      <c r="Z176" s="148"/>
      <c r="AA176" s="148"/>
      <c r="AB176" s="148"/>
      <c r="AC176" s="148"/>
      <c r="AD176" s="148"/>
      <c r="AE176" s="148"/>
      <c r="AF176" s="148"/>
      <c r="AG176" s="148" t="s">
        <v>208</v>
      </c>
      <c r="AH176" s="148"/>
      <c r="AI176" s="148"/>
      <c r="AJ176" s="148"/>
      <c r="AK176" s="148"/>
      <c r="AL176" s="148"/>
      <c r="AM176" s="148"/>
      <c r="AN176" s="148"/>
      <c r="AO176" s="148"/>
      <c r="AP176" s="148"/>
      <c r="AQ176" s="148"/>
      <c r="AR176" s="148"/>
      <c r="AS176" s="148"/>
      <c r="AT176" s="148"/>
      <c r="AU176" s="148"/>
      <c r="AV176" s="148"/>
      <c r="AW176" s="148"/>
      <c r="AX176" s="148"/>
      <c r="AY176" s="148"/>
      <c r="AZ176" s="148"/>
      <c r="BA176" s="148"/>
      <c r="BB176" s="148"/>
      <c r="BC176" s="148"/>
      <c r="BD176" s="148"/>
      <c r="BE176" s="148"/>
      <c r="BF176" s="148"/>
      <c r="BG176" s="148"/>
      <c r="BH176" s="148"/>
    </row>
    <row r="177" spans="1:60" outlineLevel="2" x14ac:dyDescent="0.2">
      <c r="A177" s="155"/>
      <c r="B177" s="156"/>
      <c r="C177" s="247" t="s">
        <v>402</v>
      </c>
      <c r="D177" s="248"/>
      <c r="E177" s="248"/>
      <c r="F177" s="248"/>
      <c r="G177" s="248"/>
      <c r="H177" s="158"/>
      <c r="I177" s="158"/>
      <c r="J177" s="158"/>
      <c r="K177" s="158"/>
      <c r="L177" s="158"/>
      <c r="M177" s="158"/>
      <c r="N177" s="157"/>
      <c r="O177" s="157"/>
      <c r="P177" s="157"/>
      <c r="Q177" s="157"/>
      <c r="R177" s="158"/>
      <c r="S177" s="158"/>
      <c r="T177" s="158"/>
      <c r="U177" s="158"/>
      <c r="V177" s="158"/>
      <c r="W177" s="158"/>
      <c r="X177" s="158"/>
      <c r="Y177" s="158"/>
      <c r="Z177" s="148"/>
      <c r="AA177" s="148"/>
      <c r="AB177" s="148"/>
      <c r="AC177" s="148"/>
      <c r="AD177" s="148"/>
      <c r="AE177" s="148"/>
      <c r="AF177" s="148"/>
      <c r="AG177" s="148" t="s">
        <v>201</v>
      </c>
      <c r="AH177" s="148"/>
      <c r="AI177" s="148"/>
      <c r="AJ177" s="148"/>
      <c r="AK177" s="148"/>
      <c r="AL177" s="148"/>
      <c r="AM177" s="148"/>
      <c r="AN177" s="148"/>
      <c r="AO177" s="148"/>
      <c r="AP177" s="148"/>
      <c r="AQ177" s="148"/>
      <c r="AR177" s="148"/>
      <c r="AS177" s="148"/>
      <c r="AT177" s="148"/>
      <c r="AU177" s="148"/>
      <c r="AV177" s="148"/>
      <c r="AW177" s="148"/>
      <c r="AX177" s="148"/>
      <c r="AY177" s="148"/>
      <c r="AZ177" s="148"/>
      <c r="BA177" s="148"/>
      <c r="BB177" s="148"/>
      <c r="BC177" s="148"/>
      <c r="BD177" s="148"/>
      <c r="BE177" s="148"/>
      <c r="BF177" s="148"/>
      <c r="BG177" s="148"/>
      <c r="BH177" s="148"/>
    </row>
    <row r="178" spans="1:60" ht="22.5" outlineLevel="1" x14ac:dyDescent="0.2">
      <c r="A178" s="177">
        <v>103</v>
      </c>
      <c r="B178" s="178" t="s">
        <v>234</v>
      </c>
      <c r="C178" s="187" t="s">
        <v>235</v>
      </c>
      <c r="D178" s="179" t="s">
        <v>193</v>
      </c>
      <c r="E178" s="180">
        <v>421.2</v>
      </c>
      <c r="F178" s="181"/>
      <c r="G178" s="182">
        <f>ROUND(E178*F178,2)</f>
        <v>0</v>
      </c>
      <c r="H178" s="181"/>
      <c r="I178" s="182">
        <f>ROUND(E178*H178,2)</f>
        <v>0</v>
      </c>
      <c r="J178" s="181"/>
      <c r="K178" s="182">
        <f>ROUND(E178*J178,2)</f>
        <v>0</v>
      </c>
      <c r="L178" s="182">
        <v>21</v>
      </c>
      <c r="M178" s="182">
        <f>G178*(1+L178/100)</f>
        <v>0</v>
      </c>
      <c r="N178" s="180">
        <v>0</v>
      </c>
      <c r="O178" s="180">
        <f>ROUND(E178*N178,2)</f>
        <v>0</v>
      </c>
      <c r="P178" s="180">
        <v>0</v>
      </c>
      <c r="Q178" s="180">
        <f>ROUND(E178*P178,2)</f>
        <v>0</v>
      </c>
      <c r="R178" s="182"/>
      <c r="S178" s="182" t="s">
        <v>228</v>
      </c>
      <c r="T178" s="183" t="s">
        <v>207</v>
      </c>
      <c r="U178" s="158">
        <v>0</v>
      </c>
      <c r="V178" s="158">
        <f>ROUND(E178*U178,2)</f>
        <v>0</v>
      </c>
      <c r="W178" s="158"/>
      <c r="X178" s="158" t="s">
        <v>197</v>
      </c>
      <c r="Y178" s="158" t="s">
        <v>198</v>
      </c>
      <c r="Z178" s="148"/>
      <c r="AA178" s="148"/>
      <c r="AB178" s="148"/>
      <c r="AC178" s="148"/>
      <c r="AD178" s="148"/>
      <c r="AE178" s="148"/>
      <c r="AF178" s="148"/>
      <c r="AG178" s="148" t="s">
        <v>208</v>
      </c>
      <c r="AH178" s="148"/>
      <c r="AI178" s="148"/>
      <c r="AJ178" s="148"/>
      <c r="AK178" s="148"/>
      <c r="AL178" s="148"/>
      <c r="AM178" s="148"/>
      <c r="AN178" s="148"/>
      <c r="AO178" s="148"/>
      <c r="AP178" s="148"/>
      <c r="AQ178" s="148"/>
      <c r="AR178" s="148"/>
      <c r="AS178" s="148"/>
      <c r="AT178" s="148"/>
      <c r="AU178" s="148"/>
      <c r="AV178" s="148"/>
      <c r="AW178" s="148"/>
      <c r="AX178" s="148"/>
      <c r="AY178" s="148"/>
      <c r="AZ178" s="148"/>
      <c r="BA178" s="148"/>
      <c r="BB178" s="148"/>
      <c r="BC178" s="148"/>
      <c r="BD178" s="148"/>
      <c r="BE178" s="148"/>
      <c r="BF178" s="148"/>
      <c r="BG178" s="148"/>
      <c r="BH178" s="148"/>
    </row>
    <row r="179" spans="1:60" outlineLevel="1" x14ac:dyDescent="0.2">
      <c r="A179" s="169">
        <v>104</v>
      </c>
      <c r="B179" s="170" t="s">
        <v>239</v>
      </c>
      <c r="C179" s="185" t="s">
        <v>240</v>
      </c>
      <c r="D179" s="171" t="s">
        <v>193</v>
      </c>
      <c r="E179" s="172">
        <v>421.2</v>
      </c>
      <c r="F179" s="173"/>
      <c r="G179" s="174">
        <f>ROUND(E179*F179,2)</f>
        <v>0</v>
      </c>
      <c r="H179" s="173"/>
      <c r="I179" s="174">
        <f>ROUND(E179*H179,2)</f>
        <v>0</v>
      </c>
      <c r="J179" s="173"/>
      <c r="K179" s="174">
        <f>ROUND(E179*J179,2)</f>
        <v>0</v>
      </c>
      <c r="L179" s="174">
        <v>21</v>
      </c>
      <c r="M179" s="174">
        <f>G179*(1+L179/100)</f>
        <v>0</v>
      </c>
      <c r="N179" s="172">
        <v>0</v>
      </c>
      <c r="O179" s="172">
        <f>ROUND(E179*N179,2)</f>
        <v>0</v>
      </c>
      <c r="P179" s="172">
        <v>0</v>
      </c>
      <c r="Q179" s="172">
        <f>ROUND(E179*P179,2)</f>
        <v>0</v>
      </c>
      <c r="R179" s="174"/>
      <c r="S179" s="174" t="s">
        <v>228</v>
      </c>
      <c r="T179" s="175" t="s">
        <v>207</v>
      </c>
      <c r="U179" s="158">
        <v>0</v>
      </c>
      <c r="V179" s="158">
        <f>ROUND(E179*U179,2)</f>
        <v>0</v>
      </c>
      <c r="W179" s="158"/>
      <c r="X179" s="158" t="s">
        <v>197</v>
      </c>
      <c r="Y179" s="158" t="s">
        <v>198</v>
      </c>
      <c r="Z179" s="148"/>
      <c r="AA179" s="148"/>
      <c r="AB179" s="148"/>
      <c r="AC179" s="148"/>
      <c r="AD179" s="148"/>
      <c r="AE179" s="148"/>
      <c r="AF179" s="148"/>
      <c r="AG179" s="148" t="s">
        <v>208</v>
      </c>
      <c r="AH179" s="148"/>
      <c r="AI179" s="148"/>
      <c r="AJ179" s="148"/>
      <c r="AK179" s="148"/>
      <c r="AL179" s="148"/>
      <c r="AM179" s="148"/>
      <c r="AN179" s="148"/>
      <c r="AO179" s="148"/>
      <c r="AP179" s="148"/>
      <c r="AQ179" s="148"/>
      <c r="AR179" s="148"/>
      <c r="AS179" s="148"/>
      <c r="AT179" s="148"/>
      <c r="AU179" s="148"/>
      <c r="AV179" s="148"/>
      <c r="AW179" s="148"/>
      <c r="AX179" s="148"/>
      <c r="AY179" s="148"/>
      <c r="AZ179" s="148"/>
      <c r="BA179" s="148"/>
      <c r="BB179" s="148"/>
      <c r="BC179" s="148"/>
      <c r="BD179" s="148"/>
      <c r="BE179" s="148"/>
      <c r="BF179" s="148"/>
      <c r="BG179" s="148"/>
      <c r="BH179" s="148"/>
    </row>
    <row r="180" spans="1:60" x14ac:dyDescent="0.2">
      <c r="A180" s="3"/>
      <c r="B180" s="4"/>
      <c r="C180" s="188"/>
      <c r="D180" s="6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AE180">
        <v>12</v>
      </c>
      <c r="AF180">
        <v>21</v>
      </c>
      <c r="AG180" t="s">
        <v>175</v>
      </c>
    </row>
    <row r="181" spans="1:60" x14ac:dyDescent="0.2">
      <c r="A181" s="151"/>
      <c r="B181" s="152" t="s">
        <v>29</v>
      </c>
      <c r="C181" s="189"/>
      <c r="D181" s="153"/>
      <c r="E181" s="154"/>
      <c r="F181" s="154"/>
      <c r="G181" s="168">
        <f>G8+G84+G87+G94+G138+G156+G164+G175</f>
        <v>0</v>
      </c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AE181">
        <f>SUMIF(L7:L179,AE180,G7:G179)</f>
        <v>0</v>
      </c>
      <c r="AF181">
        <f>SUMIF(L7:L179,AF180,G7:G179)</f>
        <v>0</v>
      </c>
      <c r="AG181" t="s">
        <v>403</v>
      </c>
    </row>
    <row r="182" spans="1:60" x14ac:dyDescent="0.2">
      <c r="C182" s="190"/>
      <c r="D182" s="10"/>
      <c r="AG182" t="s">
        <v>404</v>
      </c>
    </row>
    <row r="183" spans="1:60" x14ac:dyDescent="0.2">
      <c r="D183" s="10"/>
    </row>
    <row r="184" spans="1:60" x14ac:dyDescent="0.2">
      <c r="D184" s="10"/>
    </row>
    <row r="185" spans="1:60" x14ac:dyDescent="0.2">
      <c r="D185" s="10"/>
    </row>
    <row r="186" spans="1:60" x14ac:dyDescent="0.2">
      <c r="D186" s="10"/>
    </row>
    <row r="187" spans="1:60" x14ac:dyDescent="0.2">
      <c r="D187" s="10"/>
    </row>
    <row r="188" spans="1:60" x14ac:dyDescent="0.2">
      <c r="D188" s="10"/>
    </row>
    <row r="189" spans="1:60" x14ac:dyDescent="0.2">
      <c r="D189" s="10"/>
    </row>
    <row r="190" spans="1:60" x14ac:dyDescent="0.2">
      <c r="D190" s="10"/>
    </row>
    <row r="191" spans="1:60" x14ac:dyDescent="0.2">
      <c r="D191" s="10"/>
    </row>
    <row r="192" spans="1:60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r95eY7Uz2ZtOaqwGiuUvr+3mOEOLyzCoXSEdIwZQCOgY+ReCubBySlKr+qL6TXY/Bz+25/DK7SVfYS1B3SydyA==" saltValue="Kztnp6D80clUuEOx6qgo6g==" spinCount="100000" sheet="1" formatRows="0"/>
  <mergeCells count="31">
    <mergeCell ref="C35:G35"/>
    <mergeCell ref="A1:G1"/>
    <mergeCell ref="C2:G2"/>
    <mergeCell ref="C3:G3"/>
    <mergeCell ref="C4:G4"/>
    <mergeCell ref="C10:G10"/>
    <mergeCell ref="C12:G12"/>
    <mergeCell ref="C14:G14"/>
    <mergeCell ref="C19:G19"/>
    <mergeCell ref="C24:G24"/>
    <mergeCell ref="C27:G27"/>
    <mergeCell ref="C30:G30"/>
    <mergeCell ref="C118:G118"/>
    <mergeCell ref="C37:G37"/>
    <mergeCell ref="C39:G39"/>
    <mergeCell ref="C42:G42"/>
    <mergeCell ref="C46:G46"/>
    <mergeCell ref="C49:G49"/>
    <mergeCell ref="C52:G52"/>
    <mergeCell ref="C55:G55"/>
    <mergeCell ref="C60:G60"/>
    <mergeCell ref="C105:G105"/>
    <mergeCell ref="C112:G112"/>
    <mergeCell ref="C117:G117"/>
    <mergeCell ref="C177:G177"/>
    <mergeCell ref="C120:G120"/>
    <mergeCell ref="C121:G121"/>
    <mergeCell ref="C123:G123"/>
    <mergeCell ref="C132:G132"/>
    <mergeCell ref="C133:G133"/>
    <mergeCell ref="C140:G140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4A0156-DE39-40CC-AAAF-82EF163F901D}">
  <sheetPr>
    <outlinePr summaryBelow="0"/>
  </sheetPr>
  <dimension ref="A1:BH5000"/>
  <sheetViews>
    <sheetView workbookViewId="0">
      <pane ySplit="7" topLeftCell="A44" activePane="bottomLeft" state="frozen"/>
      <selection pane="bottomLeft" activeCell="C45" sqref="C45"/>
    </sheetView>
  </sheetViews>
  <sheetFormatPr defaultRowHeight="12.75" outlineLevelRow="3" x14ac:dyDescent="0.2"/>
  <cols>
    <col min="1" max="1" width="3.42578125" customWidth="1"/>
    <col min="2" max="2" width="12.5703125" style="122" customWidth="1"/>
    <col min="3" max="3" width="63.28515625" style="122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7" width="0" hidden="1" customWidth="1"/>
    <col min="18" max="18" width="6.85546875" customWidth="1"/>
    <col min="20" max="25" width="0" hidden="1" customWidth="1"/>
    <col min="29" max="29" width="0" hidden="1" customWidth="1"/>
    <col min="31" max="41" width="0" hidden="1" customWidth="1"/>
    <col min="53" max="53" width="98.7109375" customWidth="1"/>
  </cols>
  <sheetData>
    <row r="1" spans="1:60" ht="15.75" customHeight="1" x14ac:dyDescent="0.25">
      <c r="A1" s="253" t="s">
        <v>162</v>
      </c>
      <c r="B1" s="253"/>
      <c r="C1" s="253"/>
      <c r="D1" s="253"/>
      <c r="E1" s="253"/>
      <c r="F1" s="253"/>
      <c r="G1" s="253"/>
      <c r="AG1" t="s">
        <v>163</v>
      </c>
    </row>
    <row r="2" spans="1:60" ht="24.95" customHeight="1" x14ac:dyDescent="0.2">
      <c r="A2" s="50" t="s">
        <v>7</v>
      </c>
      <c r="B2" s="49" t="s">
        <v>43</v>
      </c>
      <c r="C2" s="254" t="s">
        <v>44</v>
      </c>
      <c r="D2" s="255"/>
      <c r="E2" s="255"/>
      <c r="F2" s="255"/>
      <c r="G2" s="256"/>
      <c r="AG2" t="s">
        <v>164</v>
      </c>
    </row>
    <row r="3" spans="1:60" ht="24.95" customHeight="1" x14ac:dyDescent="0.2">
      <c r="A3" s="50" t="s">
        <v>8</v>
      </c>
      <c r="B3" s="49" t="s">
        <v>59</v>
      </c>
      <c r="C3" s="254" t="s">
        <v>60</v>
      </c>
      <c r="D3" s="255"/>
      <c r="E3" s="255"/>
      <c r="F3" s="255"/>
      <c r="G3" s="256"/>
      <c r="AC3" s="122" t="s">
        <v>164</v>
      </c>
      <c r="AG3" t="s">
        <v>165</v>
      </c>
    </row>
    <row r="4" spans="1:60" ht="24.95" customHeight="1" x14ac:dyDescent="0.2">
      <c r="A4" s="141" t="s">
        <v>9</v>
      </c>
      <c r="B4" s="142" t="s">
        <v>61</v>
      </c>
      <c r="C4" s="257" t="s">
        <v>55</v>
      </c>
      <c r="D4" s="258"/>
      <c r="E4" s="258"/>
      <c r="F4" s="258"/>
      <c r="G4" s="259"/>
      <c r="AG4" t="s">
        <v>166</v>
      </c>
    </row>
    <row r="5" spans="1:60" x14ac:dyDescent="0.2">
      <c r="D5" s="10"/>
    </row>
    <row r="6" spans="1:60" ht="38.25" x14ac:dyDescent="0.2">
      <c r="A6" s="144" t="s">
        <v>167</v>
      </c>
      <c r="B6" s="146" t="s">
        <v>168</v>
      </c>
      <c r="C6" s="146" t="s">
        <v>169</v>
      </c>
      <c r="D6" s="145" t="s">
        <v>170</v>
      </c>
      <c r="E6" s="144" t="s">
        <v>171</v>
      </c>
      <c r="F6" s="143" t="s">
        <v>172</v>
      </c>
      <c r="G6" s="144" t="s">
        <v>29</v>
      </c>
      <c r="H6" s="147" t="s">
        <v>30</v>
      </c>
      <c r="I6" s="147" t="s">
        <v>173</v>
      </c>
      <c r="J6" s="147" t="s">
        <v>31</v>
      </c>
      <c r="K6" s="147" t="s">
        <v>174</v>
      </c>
      <c r="L6" s="147" t="s">
        <v>175</v>
      </c>
      <c r="M6" s="147" t="s">
        <v>176</v>
      </c>
      <c r="N6" s="147" t="s">
        <v>177</v>
      </c>
      <c r="O6" s="147" t="s">
        <v>178</v>
      </c>
      <c r="P6" s="147" t="s">
        <v>179</v>
      </c>
      <c r="Q6" s="147" t="s">
        <v>180</v>
      </c>
      <c r="R6" s="147" t="s">
        <v>181</v>
      </c>
      <c r="S6" s="147" t="s">
        <v>182</v>
      </c>
      <c r="T6" s="147" t="s">
        <v>183</v>
      </c>
      <c r="U6" s="147" t="s">
        <v>184</v>
      </c>
      <c r="V6" s="147" t="s">
        <v>185</v>
      </c>
      <c r="W6" s="147" t="s">
        <v>186</v>
      </c>
      <c r="X6" s="147" t="s">
        <v>187</v>
      </c>
      <c r="Y6" s="147" t="s">
        <v>188</v>
      </c>
    </row>
    <row r="7" spans="1:60" hidden="1" x14ac:dyDescent="0.2">
      <c r="A7" s="3"/>
      <c r="B7" s="4"/>
      <c r="C7" s="4"/>
      <c r="D7" s="6"/>
      <c r="E7" s="149"/>
      <c r="F7" s="150"/>
      <c r="G7" s="150"/>
      <c r="H7" s="150"/>
      <c r="I7" s="150"/>
      <c r="J7" s="150"/>
      <c r="K7" s="150"/>
      <c r="L7" s="150"/>
      <c r="M7" s="150"/>
      <c r="N7" s="149"/>
      <c r="O7" s="149"/>
      <c r="P7" s="149"/>
      <c r="Q7" s="149"/>
      <c r="R7" s="150"/>
      <c r="S7" s="150"/>
      <c r="T7" s="150"/>
      <c r="U7" s="150"/>
      <c r="V7" s="150"/>
      <c r="W7" s="150"/>
      <c r="X7" s="150"/>
      <c r="Y7" s="150"/>
    </row>
    <row r="8" spans="1:60" x14ac:dyDescent="0.2">
      <c r="A8" s="162" t="s">
        <v>189</v>
      </c>
      <c r="B8" s="163" t="s">
        <v>108</v>
      </c>
      <c r="C8" s="184" t="s">
        <v>109</v>
      </c>
      <c r="D8" s="164"/>
      <c r="E8" s="165"/>
      <c r="F8" s="166"/>
      <c r="G8" s="166">
        <f>SUMIF(AG9:AG31,"&lt;&gt;NOR",G9:G31)</f>
        <v>0</v>
      </c>
      <c r="H8" s="166"/>
      <c r="I8" s="166">
        <f>SUM(I9:I31)</f>
        <v>0</v>
      </c>
      <c r="J8" s="166"/>
      <c r="K8" s="166">
        <f>SUM(K9:K31)</f>
        <v>0</v>
      </c>
      <c r="L8" s="166"/>
      <c r="M8" s="166">
        <f>SUM(M9:M31)</f>
        <v>0</v>
      </c>
      <c r="N8" s="165"/>
      <c r="O8" s="165">
        <f>SUM(O9:O31)</f>
        <v>2.58</v>
      </c>
      <c r="P8" s="165"/>
      <c r="Q8" s="165">
        <f>SUM(Q9:Q31)</f>
        <v>0</v>
      </c>
      <c r="R8" s="166"/>
      <c r="S8" s="166"/>
      <c r="T8" s="167"/>
      <c r="U8" s="161"/>
      <c r="V8" s="161">
        <f>SUM(V9:V31)</f>
        <v>347.44</v>
      </c>
      <c r="W8" s="161"/>
      <c r="X8" s="161"/>
      <c r="Y8" s="161"/>
      <c r="AG8" t="s">
        <v>190</v>
      </c>
    </row>
    <row r="9" spans="1:60" ht="22.5" outlineLevel="1" x14ac:dyDescent="0.2">
      <c r="A9" s="169">
        <v>1</v>
      </c>
      <c r="B9" s="170" t="s">
        <v>191</v>
      </c>
      <c r="C9" s="185" t="s">
        <v>192</v>
      </c>
      <c r="D9" s="171" t="s">
        <v>193</v>
      </c>
      <c r="E9" s="172">
        <v>113.4456</v>
      </c>
      <c r="F9" s="173"/>
      <c r="G9" s="174">
        <f>ROUND(E9*F9,2)</f>
        <v>0</v>
      </c>
      <c r="H9" s="173"/>
      <c r="I9" s="174">
        <f>ROUND(E9*H9,2)</f>
        <v>0</v>
      </c>
      <c r="J9" s="173"/>
      <c r="K9" s="174">
        <f>ROUND(E9*J9,2)</f>
        <v>0</v>
      </c>
      <c r="L9" s="174">
        <v>21</v>
      </c>
      <c r="M9" s="174">
        <f>G9*(1+L9/100)</f>
        <v>0</v>
      </c>
      <c r="N9" s="172">
        <v>1.9220000000000001E-2</v>
      </c>
      <c r="O9" s="172">
        <f>ROUND(E9*N9,2)</f>
        <v>2.1800000000000002</v>
      </c>
      <c r="P9" s="172">
        <v>0</v>
      </c>
      <c r="Q9" s="172">
        <f>ROUND(E9*P9,2)</f>
        <v>0</v>
      </c>
      <c r="R9" s="174" t="s">
        <v>194</v>
      </c>
      <c r="S9" s="174" t="s">
        <v>195</v>
      </c>
      <c r="T9" s="175" t="s">
        <v>196</v>
      </c>
      <c r="U9" s="158">
        <v>1.59</v>
      </c>
      <c r="V9" s="158">
        <f>ROUND(E9*U9,2)</f>
        <v>180.38</v>
      </c>
      <c r="W9" s="158"/>
      <c r="X9" s="158" t="s">
        <v>197</v>
      </c>
      <c r="Y9" s="158" t="s">
        <v>198</v>
      </c>
      <c r="Z9" s="148"/>
      <c r="AA9" s="148"/>
      <c r="AB9" s="148"/>
      <c r="AC9" s="148"/>
      <c r="AD9" s="148"/>
      <c r="AE9" s="148"/>
      <c r="AF9" s="148"/>
      <c r="AG9" s="148" t="s">
        <v>199</v>
      </c>
      <c r="AH9" s="148"/>
      <c r="AI9" s="148"/>
      <c r="AJ9" s="148"/>
      <c r="AK9" s="148"/>
      <c r="AL9" s="148"/>
      <c r="AM9" s="148"/>
      <c r="AN9" s="148"/>
      <c r="AO9" s="148"/>
      <c r="AP9" s="148"/>
      <c r="AQ9" s="148"/>
      <c r="AR9" s="148"/>
      <c r="AS9" s="148"/>
      <c r="AT9" s="148"/>
      <c r="AU9" s="148"/>
      <c r="AV9" s="148"/>
      <c r="AW9" s="148"/>
      <c r="AX9" s="148"/>
      <c r="AY9" s="148"/>
      <c r="AZ9" s="148"/>
      <c r="BA9" s="148"/>
      <c r="BB9" s="148"/>
      <c r="BC9" s="148"/>
      <c r="BD9" s="148"/>
      <c r="BE9" s="148"/>
      <c r="BF9" s="148"/>
      <c r="BG9" s="148"/>
      <c r="BH9" s="148"/>
    </row>
    <row r="10" spans="1:60" ht="33.75" outlineLevel="2" x14ac:dyDescent="0.2">
      <c r="A10" s="155"/>
      <c r="B10" s="156"/>
      <c r="C10" s="247" t="s">
        <v>200</v>
      </c>
      <c r="D10" s="248"/>
      <c r="E10" s="248"/>
      <c r="F10" s="248"/>
      <c r="G10" s="248"/>
      <c r="H10" s="158"/>
      <c r="I10" s="158"/>
      <c r="J10" s="158"/>
      <c r="K10" s="158"/>
      <c r="L10" s="158"/>
      <c r="M10" s="158"/>
      <c r="N10" s="157"/>
      <c r="O10" s="157"/>
      <c r="P10" s="157"/>
      <c r="Q10" s="157"/>
      <c r="R10" s="158"/>
      <c r="S10" s="158"/>
      <c r="T10" s="158"/>
      <c r="U10" s="158"/>
      <c r="V10" s="158"/>
      <c r="W10" s="158"/>
      <c r="X10" s="158"/>
      <c r="Y10" s="158"/>
      <c r="Z10" s="148"/>
      <c r="AA10" s="148"/>
      <c r="AB10" s="148"/>
      <c r="AC10" s="148"/>
      <c r="AD10" s="148"/>
      <c r="AE10" s="148"/>
      <c r="AF10" s="148"/>
      <c r="AG10" s="148" t="s">
        <v>201</v>
      </c>
      <c r="AH10" s="148"/>
      <c r="AI10" s="148"/>
      <c r="AJ10" s="148"/>
      <c r="AK10" s="148"/>
      <c r="AL10" s="148"/>
      <c r="AM10" s="148"/>
      <c r="AN10" s="148"/>
      <c r="AO10" s="148"/>
      <c r="AP10" s="148"/>
      <c r="AQ10" s="148"/>
      <c r="AR10" s="148"/>
      <c r="AS10" s="148"/>
      <c r="AT10" s="148"/>
      <c r="AU10" s="148"/>
      <c r="AV10" s="148"/>
      <c r="AW10" s="148"/>
      <c r="AX10" s="148"/>
      <c r="AY10" s="148"/>
      <c r="AZ10" s="148"/>
      <c r="BA10" s="176" t="str">
        <f>C10</f>
        <v>zapažených i nezapažených, s urovnáním dna do předepsaného profilu a spádu, s případně nutným přehozením výkopku na vzdálenost do 3 m ve výkopišti, s přehozením výkopku na přilehlém terénu na vzdálenost do 5 m od podélné osy rýhy nebo s naložením výkopku na dopravní prostředek.</v>
      </c>
      <c r="BB10" s="148"/>
      <c r="BC10" s="148"/>
      <c r="BD10" s="148"/>
      <c r="BE10" s="148"/>
      <c r="BF10" s="148"/>
      <c r="BG10" s="148"/>
      <c r="BH10" s="148"/>
    </row>
    <row r="11" spans="1:60" outlineLevel="2" x14ac:dyDescent="0.2">
      <c r="A11" s="155"/>
      <c r="B11" s="156"/>
      <c r="C11" s="186" t="s">
        <v>498</v>
      </c>
      <c r="D11" s="159"/>
      <c r="E11" s="160">
        <v>113.4456</v>
      </c>
      <c r="F11" s="158"/>
      <c r="G11" s="158"/>
      <c r="H11" s="158"/>
      <c r="I11" s="158"/>
      <c r="J11" s="158"/>
      <c r="K11" s="158"/>
      <c r="L11" s="158"/>
      <c r="M11" s="158"/>
      <c r="N11" s="157"/>
      <c r="O11" s="157"/>
      <c r="P11" s="157"/>
      <c r="Q11" s="157"/>
      <c r="R11" s="158"/>
      <c r="S11" s="158"/>
      <c r="T11" s="158"/>
      <c r="U11" s="158"/>
      <c r="V11" s="158"/>
      <c r="W11" s="158"/>
      <c r="X11" s="158"/>
      <c r="Y11" s="158"/>
      <c r="Z11" s="148"/>
      <c r="AA11" s="148"/>
      <c r="AB11" s="148"/>
      <c r="AC11" s="148"/>
      <c r="AD11" s="148"/>
      <c r="AE11" s="148"/>
      <c r="AF11" s="148"/>
      <c r="AG11" s="148" t="s">
        <v>203</v>
      </c>
      <c r="AH11" s="148">
        <v>0</v>
      </c>
      <c r="AI11" s="148"/>
      <c r="AJ11" s="148"/>
      <c r="AK11" s="148"/>
      <c r="AL11" s="148"/>
      <c r="AM11" s="148"/>
      <c r="AN11" s="148"/>
      <c r="AO11" s="148"/>
      <c r="AP11" s="148"/>
      <c r="AQ11" s="148"/>
      <c r="AR11" s="148"/>
      <c r="AS11" s="148"/>
      <c r="AT11" s="148"/>
      <c r="AU11" s="148"/>
      <c r="AV11" s="148"/>
      <c r="AW11" s="148"/>
      <c r="AX11" s="148"/>
      <c r="AY11" s="148"/>
      <c r="AZ11" s="148"/>
      <c r="BA11" s="148"/>
      <c r="BB11" s="148"/>
      <c r="BC11" s="148"/>
      <c r="BD11" s="148"/>
      <c r="BE11" s="148"/>
      <c r="BF11" s="148"/>
      <c r="BG11" s="148"/>
      <c r="BH11" s="148"/>
    </row>
    <row r="12" spans="1:60" ht="22.5" outlineLevel="1" x14ac:dyDescent="0.2">
      <c r="A12" s="169">
        <v>2</v>
      </c>
      <c r="B12" s="170" t="s">
        <v>204</v>
      </c>
      <c r="C12" s="185" t="s">
        <v>205</v>
      </c>
      <c r="D12" s="171" t="s">
        <v>206</v>
      </c>
      <c r="E12" s="172">
        <v>472.69</v>
      </c>
      <c r="F12" s="173"/>
      <c r="G12" s="174">
        <f>ROUND(E12*F12,2)</f>
        <v>0</v>
      </c>
      <c r="H12" s="173"/>
      <c r="I12" s="174">
        <f>ROUND(E12*H12,2)</f>
        <v>0</v>
      </c>
      <c r="J12" s="173"/>
      <c r="K12" s="174">
        <f>ROUND(E12*J12,2)</f>
        <v>0</v>
      </c>
      <c r="L12" s="174">
        <v>21</v>
      </c>
      <c r="M12" s="174">
        <f>G12*(1+L12/100)</f>
        <v>0</v>
      </c>
      <c r="N12" s="172">
        <v>8.4000000000000003E-4</v>
      </c>
      <c r="O12" s="172">
        <f>ROUND(E12*N12,2)</f>
        <v>0.4</v>
      </c>
      <c r="P12" s="172">
        <v>0</v>
      </c>
      <c r="Q12" s="172">
        <f>ROUND(E12*P12,2)</f>
        <v>0</v>
      </c>
      <c r="R12" s="174" t="s">
        <v>194</v>
      </c>
      <c r="S12" s="174" t="s">
        <v>195</v>
      </c>
      <c r="T12" s="175" t="s">
        <v>207</v>
      </c>
      <c r="U12" s="158">
        <v>0.23599999999999999</v>
      </c>
      <c r="V12" s="158">
        <f>ROUND(E12*U12,2)</f>
        <v>111.55</v>
      </c>
      <c r="W12" s="158"/>
      <c r="X12" s="158" t="s">
        <v>197</v>
      </c>
      <c r="Y12" s="158" t="s">
        <v>198</v>
      </c>
      <c r="Z12" s="148"/>
      <c r="AA12" s="148"/>
      <c r="AB12" s="148"/>
      <c r="AC12" s="148"/>
      <c r="AD12" s="148"/>
      <c r="AE12" s="148"/>
      <c r="AF12" s="148"/>
      <c r="AG12" s="148" t="s">
        <v>208</v>
      </c>
      <c r="AH12" s="148"/>
      <c r="AI12" s="148"/>
      <c r="AJ12" s="148"/>
      <c r="AK12" s="148"/>
      <c r="AL12" s="148"/>
      <c r="AM12" s="148"/>
      <c r="AN12" s="148"/>
      <c r="AO12" s="148"/>
      <c r="AP12" s="148"/>
      <c r="AQ12" s="148"/>
      <c r="AR12" s="148"/>
      <c r="AS12" s="148"/>
      <c r="AT12" s="148"/>
      <c r="AU12" s="148"/>
      <c r="AV12" s="148"/>
      <c r="AW12" s="148"/>
      <c r="AX12" s="148"/>
      <c r="AY12" s="148"/>
      <c r="AZ12" s="148"/>
      <c r="BA12" s="148"/>
      <c r="BB12" s="148"/>
      <c r="BC12" s="148"/>
      <c r="BD12" s="148"/>
      <c r="BE12" s="148"/>
      <c r="BF12" s="148"/>
      <c r="BG12" s="148"/>
      <c r="BH12" s="148"/>
    </row>
    <row r="13" spans="1:60" outlineLevel="2" x14ac:dyDescent="0.2">
      <c r="A13" s="155"/>
      <c r="B13" s="156"/>
      <c r="C13" s="247" t="s">
        <v>209</v>
      </c>
      <c r="D13" s="248"/>
      <c r="E13" s="248"/>
      <c r="F13" s="248"/>
      <c r="G13" s="248"/>
      <c r="H13" s="158"/>
      <c r="I13" s="158"/>
      <c r="J13" s="158"/>
      <c r="K13" s="158"/>
      <c r="L13" s="158"/>
      <c r="M13" s="158"/>
      <c r="N13" s="157"/>
      <c r="O13" s="157"/>
      <c r="P13" s="157"/>
      <c r="Q13" s="157"/>
      <c r="R13" s="158"/>
      <c r="S13" s="158"/>
      <c r="T13" s="158"/>
      <c r="U13" s="158"/>
      <c r="V13" s="158"/>
      <c r="W13" s="158"/>
      <c r="X13" s="158"/>
      <c r="Y13" s="158"/>
      <c r="Z13" s="148"/>
      <c r="AA13" s="148"/>
      <c r="AB13" s="148"/>
      <c r="AC13" s="148"/>
      <c r="AD13" s="148"/>
      <c r="AE13" s="148"/>
      <c r="AF13" s="148"/>
      <c r="AG13" s="148" t="s">
        <v>201</v>
      </c>
      <c r="AH13" s="148"/>
      <c r="AI13" s="148"/>
      <c r="AJ13" s="148"/>
      <c r="AK13" s="148"/>
      <c r="AL13" s="148"/>
      <c r="AM13" s="148"/>
      <c r="AN13" s="148"/>
      <c r="AO13" s="148"/>
      <c r="AP13" s="148"/>
      <c r="AQ13" s="148"/>
      <c r="AR13" s="148"/>
      <c r="AS13" s="148"/>
      <c r="AT13" s="148"/>
      <c r="AU13" s="148"/>
      <c r="AV13" s="148"/>
      <c r="AW13" s="148"/>
      <c r="AX13" s="148"/>
      <c r="AY13" s="148"/>
      <c r="AZ13" s="148"/>
      <c r="BA13" s="148"/>
      <c r="BB13" s="148"/>
      <c r="BC13" s="148"/>
      <c r="BD13" s="148"/>
      <c r="BE13" s="148"/>
      <c r="BF13" s="148"/>
      <c r="BG13" s="148"/>
      <c r="BH13" s="148"/>
    </row>
    <row r="14" spans="1:60" outlineLevel="1" x14ac:dyDescent="0.2">
      <c r="A14" s="169">
        <v>3</v>
      </c>
      <c r="B14" s="170" t="s">
        <v>210</v>
      </c>
      <c r="C14" s="185" t="s">
        <v>211</v>
      </c>
      <c r="D14" s="171" t="s">
        <v>206</v>
      </c>
      <c r="E14" s="172">
        <v>472.69</v>
      </c>
      <c r="F14" s="173"/>
      <c r="G14" s="174">
        <f>ROUND(E14*F14,2)</f>
        <v>0</v>
      </c>
      <c r="H14" s="173"/>
      <c r="I14" s="174">
        <f>ROUND(E14*H14,2)</f>
        <v>0</v>
      </c>
      <c r="J14" s="173"/>
      <c r="K14" s="174">
        <f>ROUND(E14*J14,2)</f>
        <v>0</v>
      </c>
      <c r="L14" s="174">
        <v>21</v>
      </c>
      <c r="M14" s="174">
        <f>G14*(1+L14/100)</f>
        <v>0</v>
      </c>
      <c r="N14" s="172">
        <v>0</v>
      </c>
      <c r="O14" s="172">
        <f>ROUND(E14*N14,2)</f>
        <v>0</v>
      </c>
      <c r="P14" s="172">
        <v>0</v>
      </c>
      <c r="Q14" s="172">
        <f>ROUND(E14*P14,2)</f>
        <v>0</v>
      </c>
      <c r="R14" s="174" t="s">
        <v>194</v>
      </c>
      <c r="S14" s="174" t="s">
        <v>195</v>
      </c>
      <c r="T14" s="175" t="s">
        <v>207</v>
      </c>
      <c r="U14" s="158">
        <v>7.0000000000000007E-2</v>
      </c>
      <c r="V14" s="158">
        <f>ROUND(E14*U14,2)</f>
        <v>33.090000000000003</v>
      </c>
      <c r="W14" s="158"/>
      <c r="X14" s="158" t="s">
        <v>197</v>
      </c>
      <c r="Y14" s="158" t="s">
        <v>198</v>
      </c>
      <c r="Z14" s="148"/>
      <c r="AA14" s="148"/>
      <c r="AB14" s="148"/>
      <c r="AC14" s="148"/>
      <c r="AD14" s="148"/>
      <c r="AE14" s="148"/>
      <c r="AF14" s="148"/>
      <c r="AG14" s="148" t="s">
        <v>208</v>
      </c>
      <c r="AH14" s="148"/>
      <c r="AI14" s="148"/>
      <c r="AJ14" s="148"/>
      <c r="AK14" s="148"/>
      <c r="AL14" s="148"/>
      <c r="AM14" s="148"/>
      <c r="AN14" s="148"/>
      <c r="AO14" s="148"/>
      <c r="AP14" s="148"/>
      <c r="AQ14" s="148"/>
      <c r="AR14" s="148"/>
      <c r="AS14" s="148"/>
      <c r="AT14" s="148"/>
      <c r="AU14" s="148"/>
      <c r="AV14" s="148"/>
      <c r="AW14" s="148"/>
      <c r="AX14" s="148"/>
      <c r="AY14" s="148"/>
      <c r="AZ14" s="148"/>
      <c r="BA14" s="148"/>
      <c r="BB14" s="148"/>
      <c r="BC14" s="148"/>
      <c r="BD14" s="148"/>
      <c r="BE14" s="148"/>
      <c r="BF14" s="148"/>
      <c r="BG14" s="148"/>
      <c r="BH14" s="148"/>
    </row>
    <row r="15" spans="1:60" outlineLevel="2" x14ac:dyDescent="0.2">
      <c r="A15" s="155"/>
      <c r="B15" s="156"/>
      <c r="C15" s="247" t="s">
        <v>212</v>
      </c>
      <c r="D15" s="248"/>
      <c r="E15" s="248"/>
      <c r="F15" s="248"/>
      <c r="G15" s="248"/>
      <c r="H15" s="158"/>
      <c r="I15" s="158"/>
      <c r="J15" s="158"/>
      <c r="K15" s="158"/>
      <c r="L15" s="158"/>
      <c r="M15" s="158"/>
      <c r="N15" s="157"/>
      <c r="O15" s="157"/>
      <c r="P15" s="157"/>
      <c r="Q15" s="157"/>
      <c r="R15" s="158"/>
      <c r="S15" s="158"/>
      <c r="T15" s="158"/>
      <c r="U15" s="158"/>
      <c r="V15" s="158"/>
      <c r="W15" s="158"/>
      <c r="X15" s="158"/>
      <c r="Y15" s="158"/>
      <c r="Z15" s="148"/>
      <c r="AA15" s="148"/>
      <c r="AB15" s="148"/>
      <c r="AC15" s="148"/>
      <c r="AD15" s="148"/>
      <c r="AE15" s="148"/>
      <c r="AF15" s="148"/>
      <c r="AG15" s="148" t="s">
        <v>201</v>
      </c>
      <c r="AH15" s="148"/>
      <c r="AI15" s="148"/>
      <c r="AJ15" s="148"/>
      <c r="AK15" s="148"/>
      <c r="AL15" s="148"/>
      <c r="AM15" s="148"/>
      <c r="AN15" s="148"/>
      <c r="AO15" s="148"/>
      <c r="AP15" s="148"/>
      <c r="AQ15" s="148"/>
      <c r="AR15" s="148"/>
      <c r="AS15" s="148"/>
      <c r="AT15" s="148"/>
      <c r="AU15" s="148"/>
      <c r="AV15" s="148"/>
      <c r="AW15" s="148"/>
      <c r="AX15" s="148"/>
      <c r="AY15" s="148"/>
      <c r="AZ15" s="148"/>
      <c r="BA15" s="148"/>
      <c r="BB15" s="148"/>
      <c r="BC15" s="148"/>
      <c r="BD15" s="148"/>
      <c r="BE15" s="148"/>
      <c r="BF15" s="148"/>
      <c r="BG15" s="148"/>
      <c r="BH15" s="148"/>
    </row>
    <row r="16" spans="1:60" ht="22.5" outlineLevel="1" x14ac:dyDescent="0.2">
      <c r="A16" s="169">
        <v>4</v>
      </c>
      <c r="B16" s="170" t="s">
        <v>216</v>
      </c>
      <c r="C16" s="185" t="s">
        <v>217</v>
      </c>
      <c r="D16" s="171" t="s">
        <v>193</v>
      </c>
      <c r="E16" s="172">
        <v>113.4456</v>
      </c>
      <c r="F16" s="173"/>
      <c r="G16" s="174">
        <f>ROUND(E16*F16,2)</f>
        <v>0</v>
      </c>
      <c r="H16" s="173"/>
      <c r="I16" s="174">
        <f>ROUND(E16*H16,2)</f>
        <v>0</v>
      </c>
      <c r="J16" s="173"/>
      <c r="K16" s="174">
        <f>ROUND(E16*J16,2)</f>
        <v>0</v>
      </c>
      <c r="L16" s="174">
        <v>21</v>
      </c>
      <c r="M16" s="174">
        <f>G16*(1+L16/100)</f>
        <v>0</v>
      </c>
      <c r="N16" s="172">
        <v>0</v>
      </c>
      <c r="O16" s="172">
        <f>ROUND(E16*N16,2)</f>
        <v>0</v>
      </c>
      <c r="P16" s="172">
        <v>0</v>
      </c>
      <c r="Q16" s="172">
        <f>ROUND(E16*P16,2)</f>
        <v>0</v>
      </c>
      <c r="R16" s="174" t="s">
        <v>194</v>
      </c>
      <c r="S16" s="174" t="s">
        <v>195</v>
      </c>
      <c r="T16" s="175" t="s">
        <v>196</v>
      </c>
      <c r="U16" s="158">
        <v>0.01</v>
      </c>
      <c r="V16" s="158">
        <f>ROUND(E16*U16,2)</f>
        <v>1.1299999999999999</v>
      </c>
      <c r="W16" s="158"/>
      <c r="X16" s="158" t="s">
        <v>197</v>
      </c>
      <c r="Y16" s="158" t="s">
        <v>198</v>
      </c>
      <c r="Z16" s="148"/>
      <c r="AA16" s="148"/>
      <c r="AB16" s="148"/>
      <c r="AC16" s="148"/>
      <c r="AD16" s="148"/>
      <c r="AE16" s="148"/>
      <c r="AF16" s="148"/>
      <c r="AG16" s="148" t="s">
        <v>199</v>
      </c>
      <c r="AH16" s="148"/>
      <c r="AI16" s="148"/>
      <c r="AJ16" s="148"/>
      <c r="AK16" s="148"/>
      <c r="AL16" s="148"/>
      <c r="AM16" s="148"/>
      <c r="AN16" s="148"/>
      <c r="AO16" s="148"/>
      <c r="AP16" s="148"/>
      <c r="AQ16" s="148"/>
      <c r="AR16" s="148"/>
      <c r="AS16" s="148"/>
      <c r="AT16" s="148"/>
      <c r="AU16" s="148"/>
      <c r="AV16" s="148"/>
      <c r="AW16" s="148"/>
      <c r="AX16" s="148"/>
      <c r="AY16" s="148"/>
      <c r="AZ16" s="148"/>
      <c r="BA16" s="148"/>
      <c r="BB16" s="148"/>
      <c r="BC16" s="148"/>
      <c r="BD16" s="148"/>
      <c r="BE16" s="148"/>
      <c r="BF16" s="148"/>
      <c r="BG16" s="148"/>
      <c r="BH16" s="148"/>
    </row>
    <row r="17" spans="1:60" outlineLevel="2" x14ac:dyDescent="0.2">
      <c r="A17" s="155"/>
      <c r="B17" s="156"/>
      <c r="C17" s="247" t="s">
        <v>215</v>
      </c>
      <c r="D17" s="248"/>
      <c r="E17" s="248"/>
      <c r="F17" s="248"/>
      <c r="G17" s="248"/>
      <c r="H17" s="158"/>
      <c r="I17" s="158"/>
      <c r="J17" s="158"/>
      <c r="K17" s="158"/>
      <c r="L17" s="158"/>
      <c r="M17" s="158"/>
      <c r="N17" s="157"/>
      <c r="O17" s="157"/>
      <c r="P17" s="157"/>
      <c r="Q17" s="157"/>
      <c r="R17" s="158"/>
      <c r="S17" s="158"/>
      <c r="T17" s="158"/>
      <c r="U17" s="158"/>
      <c r="V17" s="158"/>
      <c r="W17" s="158"/>
      <c r="X17" s="158"/>
      <c r="Y17" s="158"/>
      <c r="Z17" s="148"/>
      <c r="AA17" s="148"/>
      <c r="AB17" s="148"/>
      <c r="AC17" s="148"/>
      <c r="AD17" s="148"/>
      <c r="AE17" s="148"/>
      <c r="AF17" s="148"/>
      <c r="AG17" s="148" t="s">
        <v>201</v>
      </c>
      <c r="AH17" s="148"/>
      <c r="AI17" s="148"/>
      <c r="AJ17" s="148"/>
      <c r="AK17" s="148"/>
      <c r="AL17" s="148"/>
      <c r="AM17" s="148"/>
      <c r="AN17" s="148"/>
      <c r="AO17" s="148"/>
      <c r="AP17" s="148"/>
      <c r="AQ17" s="148"/>
      <c r="AR17" s="148"/>
      <c r="AS17" s="148"/>
      <c r="AT17" s="148"/>
      <c r="AU17" s="148"/>
      <c r="AV17" s="148"/>
      <c r="AW17" s="148"/>
      <c r="AX17" s="148"/>
      <c r="AY17" s="148"/>
      <c r="AZ17" s="148"/>
      <c r="BA17" s="148"/>
      <c r="BB17" s="148"/>
      <c r="BC17" s="148"/>
      <c r="BD17" s="148"/>
      <c r="BE17" s="148"/>
      <c r="BF17" s="148"/>
      <c r="BG17" s="148"/>
      <c r="BH17" s="148"/>
    </row>
    <row r="18" spans="1:60" outlineLevel="2" x14ac:dyDescent="0.2">
      <c r="A18" s="155"/>
      <c r="B18" s="156"/>
      <c r="C18" s="186" t="s">
        <v>498</v>
      </c>
      <c r="D18" s="159"/>
      <c r="E18" s="160">
        <v>113.4456</v>
      </c>
      <c r="F18" s="158"/>
      <c r="G18" s="158"/>
      <c r="H18" s="158"/>
      <c r="I18" s="158"/>
      <c r="J18" s="158"/>
      <c r="K18" s="158"/>
      <c r="L18" s="158"/>
      <c r="M18" s="158"/>
      <c r="N18" s="157"/>
      <c r="O18" s="157"/>
      <c r="P18" s="157"/>
      <c r="Q18" s="157"/>
      <c r="R18" s="158"/>
      <c r="S18" s="158"/>
      <c r="T18" s="158"/>
      <c r="U18" s="158"/>
      <c r="V18" s="158"/>
      <c r="W18" s="158"/>
      <c r="X18" s="158"/>
      <c r="Y18" s="158"/>
      <c r="Z18" s="148"/>
      <c r="AA18" s="148"/>
      <c r="AB18" s="148"/>
      <c r="AC18" s="148"/>
      <c r="AD18" s="148"/>
      <c r="AE18" s="148"/>
      <c r="AF18" s="148"/>
      <c r="AG18" s="148" t="s">
        <v>203</v>
      </c>
      <c r="AH18" s="148">
        <v>0</v>
      </c>
      <c r="AI18" s="148"/>
      <c r="AJ18" s="148"/>
      <c r="AK18" s="148"/>
      <c r="AL18" s="148"/>
      <c r="AM18" s="148"/>
      <c r="AN18" s="148"/>
      <c r="AO18" s="148"/>
      <c r="AP18" s="148"/>
      <c r="AQ18" s="148"/>
      <c r="AR18" s="148"/>
      <c r="AS18" s="148"/>
      <c r="AT18" s="148"/>
      <c r="AU18" s="148"/>
      <c r="AV18" s="148"/>
      <c r="AW18" s="148"/>
      <c r="AX18" s="148"/>
      <c r="AY18" s="148"/>
      <c r="AZ18" s="148"/>
      <c r="BA18" s="148"/>
      <c r="BB18" s="148"/>
      <c r="BC18" s="148"/>
      <c r="BD18" s="148"/>
      <c r="BE18" s="148"/>
      <c r="BF18" s="148"/>
      <c r="BG18" s="148"/>
      <c r="BH18" s="148"/>
    </row>
    <row r="19" spans="1:60" outlineLevel="1" x14ac:dyDescent="0.2">
      <c r="A19" s="169">
        <v>5</v>
      </c>
      <c r="B19" s="170" t="s">
        <v>222</v>
      </c>
      <c r="C19" s="185" t="s">
        <v>223</v>
      </c>
      <c r="D19" s="171" t="s">
        <v>193</v>
      </c>
      <c r="E19" s="172">
        <v>12.56</v>
      </c>
      <c r="F19" s="173"/>
      <c r="G19" s="174">
        <f>ROUND(E19*F19,2)</f>
        <v>0</v>
      </c>
      <c r="H19" s="173"/>
      <c r="I19" s="174">
        <f>ROUND(E19*H19,2)</f>
        <v>0</v>
      </c>
      <c r="J19" s="173"/>
      <c r="K19" s="174">
        <f>ROUND(E19*J19,2)</f>
        <v>0</v>
      </c>
      <c r="L19" s="174">
        <v>21</v>
      </c>
      <c r="M19" s="174">
        <f>G19*(1+L19/100)</f>
        <v>0</v>
      </c>
      <c r="N19" s="172">
        <v>0</v>
      </c>
      <c r="O19" s="172">
        <f>ROUND(E19*N19,2)</f>
        <v>0</v>
      </c>
      <c r="P19" s="172">
        <v>0</v>
      </c>
      <c r="Q19" s="172">
        <f>ROUND(E19*P19,2)</f>
        <v>0</v>
      </c>
      <c r="R19" s="174" t="s">
        <v>224</v>
      </c>
      <c r="S19" s="174" t="s">
        <v>195</v>
      </c>
      <c r="T19" s="175" t="s">
        <v>207</v>
      </c>
      <c r="U19" s="158">
        <v>1.6950000000000001</v>
      </c>
      <c r="V19" s="158">
        <f>ROUND(E19*U19,2)</f>
        <v>21.29</v>
      </c>
      <c r="W19" s="158"/>
      <c r="X19" s="158" t="s">
        <v>197</v>
      </c>
      <c r="Y19" s="158" t="s">
        <v>198</v>
      </c>
      <c r="Z19" s="148"/>
      <c r="AA19" s="148"/>
      <c r="AB19" s="148"/>
      <c r="AC19" s="148"/>
      <c r="AD19" s="148"/>
      <c r="AE19" s="148"/>
      <c r="AF19" s="148"/>
      <c r="AG19" s="148" t="s">
        <v>208</v>
      </c>
      <c r="AH19" s="148"/>
      <c r="AI19" s="148"/>
      <c r="AJ19" s="148"/>
      <c r="AK19" s="148"/>
      <c r="AL19" s="148"/>
      <c r="AM19" s="148"/>
      <c r="AN19" s="148"/>
      <c r="AO19" s="148"/>
      <c r="AP19" s="148"/>
      <c r="AQ19" s="148"/>
      <c r="AR19" s="148"/>
      <c r="AS19" s="148"/>
      <c r="AT19" s="148"/>
      <c r="AU19" s="148"/>
      <c r="AV19" s="148"/>
      <c r="AW19" s="148"/>
      <c r="AX19" s="148"/>
      <c r="AY19" s="148"/>
      <c r="AZ19" s="148"/>
      <c r="BA19" s="148"/>
      <c r="BB19" s="148"/>
      <c r="BC19" s="148"/>
      <c r="BD19" s="148"/>
      <c r="BE19" s="148"/>
      <c r="BF19" s="148"/>
      <c r="BG19" s="148"/>
      <c r="BH19" s="148"/>
    </row>
    <row r="20" spans="1:60" outlineLevel="2" x14ac:dyDescent="0.2">
      <c r="A20" s="155"/>
      <c r="B20" s="156"/>
      <c r="C20" s="247" t="s">
        <v>225</v>
      </c>
      <c r="D20" s="248"/>
      <c r="E20" s="248"/>
      <c r="F20" s="248"/>
      <c r="G20" s="248"/>
      <c r="H20" s="158"/>
      <c r="I20" s="158"/>
      <c r="J20" s="158"/>
      <c r="K20" s="158"/>
      <c r="L20" s="158"/>
      <c r="M20" s="158"/>
      <c r="N20" s="157"/>
      <c r="O20" s="157"/>
      <c r="P20" s="157"/>
      <c r="Q20" s="157"/>
      <c r="R20" s="158"/>
      <c r="S20" s="158"/>
      <c r="T20" s="158"/>
      <c r="U20" s="158"/>
      <c r="V20" s="158"/>
      <c r="W20" s="158"/>
      <c r="X20" s="158"/>
      <c r="Y20" s="158"/>
      <c r="Z20" s="148"/>
      <c r="AA20" s="148"/>
      <c r="AB20" s="148"/>
      <c r="AC20" s="148"/>
      <c r="AD20" s="148"/>
      <c r="AE20" s="148"/>
      <c r="AF20" s="148"/>
      <c r="AG20" s="148" t="s">
        <v>201</v>
      </c>
      <c r="AH20" s="148"/>
      <c r="AI20" s="148"/>
      <c r="AJ20" s="148"/>
      <c r="AK20" s="148"/>
      <c r="AL20" s="148"/>
      <c r="AM20" s="148"/>
      <c r="AN20" s="148"/>
      <c r="AO20" s="148"/>
      <c r="AP20" s="148"/>
      <c r="AQ20" s="148"/>
      <c r="AR20" s="148"/>
      <c r="AS20" s="148"/>
      <c r="AT20" s="148"/>
      <c r="AU20" s="148"/>
      <c r="AV20" s="148"/>
      <c r="AW20" s="148"/>
      <c r="AX20" s="148"/>
      <c r="AY20" s="148"/>
      <c r="AZ20" s="148"/>
      <c r="BA20" s="148"/>
      <c r="BB20" s="148"/>
      <c r="BC20" s="148"/>
      <c r="BD20" s="148"/>
      <c r="BE20" s="148"/>
      <c r="BF20" s="148"/>
      <c r="BG20" s="148"/>
      <c r="BH20" s="148"/>
    </row>
    <row r="21" spans="1:60" ht="22.5" outlineLevel="1" x14ac:dyDescent="0.2">
      <c r="A21" s="169">
        <v>6</v>
      </c>
      <c r="B21" s="170" t="s">
        <v>229</v>
      </c>
      <c r="C21" s="185" t="s">
        <v>230</v>
      </c>
      <c r="D21" s="171" t="s">
        <v>193</v>
      </c>
      <c r="E21" s="172">
        <v>75.630399999999995</v>
      </c>
      <c r="F21" s="173"/>
      <c r="G21" s="174">
        <f>ROUND(E21*F21,2)</f>
        <v>0</v>
      </c>
      <c r="H21" s="173"/>
      <c r="I21" s="174">
        <f>ROUND(E21*H21,2)</f>
        <v>0</v>
      </c>
      <c r="J21" s="173"/>
      <c r="K21" s="174">
        <f>ROUND(E21*J21,2)</f>
        <v>0</v>
      </c>
      <c r="L21" s="174">
        <v>21</v>
      </c>
      <c r="M21" s="174">
        <f>G21*(1+L21/100)</f>
        <v>0</v>
      </c>
      <c r="N21" s="172">
        <v>0</v>
      </c>
      <c r="O21" s="172">
        <f>ROUND(E21*N21,2)</f>
        <v>0</v>
      </c>
      <c r="P21" s="172">
        <v>0</v>
      </c>
      <c r="Q21" s="172">
        <f>ROUND(E21*P21,2)</f>
        <v>0</v>
      </c>
      <c r="R21" s="174"/>
      <c r="S21" s="174" t="s">
        <v>228</v>
      </c>
      <c r="T21" s="175" t="s">
        <v>207</v>
      </c>
      <c r="U21" s="158">
        <v>0</v>
      </c>
      <c r="V21" s="158">
        <f>ROUND(E21*U21,2)</f>
        <v>0</v>
      </c>
      <c r="W21" s="158"/>
      <c r="X21" s="158" t="s">
        <v>197</v>
      </c>
      <c r="Y21" s="158" t="s">
        <v>198</v>
      </c>
      <c r="Z21" s="148"/>
      <c r="AA21" s="148"/>
      <c r="AB21" s="148"/>
      <c r="AC21" s="148"/>
      <c r="AD21" s="148"/>
      <c r="AE21" s="148"/>
      <c r="AF21" s="148"/>
      <c r="AG21" s="148" t="s">
        <v>208</v>
      </c>
      <c r="AH21" s="148"/>
      <c r="AI21" s="148"/>
      <c r="AJ21" s="148"/>
      <c r="AK21" s="148"/>
      <c r="AL21" s="148"/>
      <c r="AM21" s="148"/>
      <c r="AN21" s="148"/>
      <c r="AO21" s="148"/>
      <c r="AP21" s="148"/>
      <c r="AQ21" s="148"/>
      <c r="AR21" s="148"/>
      <c r="AS21" s="148"/>
      <c r="AT21" s="148"/>
      <c r="AU21" s="148"/>
      <c r="AV21" s="148"/>
      <c r="AW21" s="148"/>
      <c r="AX21" s="148"/>
      <c r="AY21" s="148"/>
      <c r="AZ21" s="148"/>
      <c r="BA21" s="148"/>
      <c r="BB21" s="148"/>
      <c r="BC21" s="148"/>
      <c r="BD21" s="148"/>
      <c r="BE21" s="148"/>
      <c r="BF21" s="148"/>
      <c r="BG21" s="148"/>
      <c r="BH21" s="148"/>
    </row>
    <row r="22" spans="1:60" outlineLevel="2" x14ac:dyDescent="0.2">
      <c r="A22" s="155"/>
      <c r="B22" s="156"/>
      <c r="C22" s="186" t="s">
        <v>499</v>
      </c>
      <c r="D22" s="159"/>
      <c r="E22" s="160">
        <v>75.630399999999995</v>
      </c>
      <c r="F22" s="158"/>
      <c r="G22" s="158"/>
      <c r="H22" s="158"/>
      <c r="I22" s="158"/>
      <c r="J22" s="158"/>
      <c r="K22" s="158"/>
      <c r="L22" s="158"/>
      <c r="M22" s="158"/>
      <c r="N22" s="157"/>
      <c r="O22" s="157"/>
      <c r="P22" s="157"/>
      <c r="Q22" s="157"/>
      <c r="R22" s="158"/>
      <c r="S22" s="158"/>
      <c r="T22" s="158"/>
      <c r="U22" s="158"/>
      <c r="V22" s="158"/>
      <c r="W22" s="158"/>
      <c r="X22" s="158"/>
      <c r="Y22" s="158"/>
      <c r="Z22" s="148"/>
      <c r="AA22" s="148"/>
      <c r="AB22" s="148"/>
      <c r="AC22" s="148"/>
      <c r="AD22" s="148"/>
      <c r="AE22" s="148"/>
      <c r="AF22" s="148"/>
      <c r="AG22" s="148" t="s">
        <v>203</v>
      </c>
      <c r="AH22" s="148">
        <v>0</v>
      </c>
      <c r="AI22" s="148"/>
      <c r="AJ22" s="148"/>
      <c r="AK22" s="148"/>
      <c r="AL22" s="148"/>
      <c r="AM22" s="148"/>
      <c r="AN22" s="148"/>
      <c r="AO22" s="148"/>
      <c r="AP22" s="148"/>
      <c r="AQ22" s="148"/>
      <c r="AR22" s="148"/>
      <c r="AS22" s="148"/>
      <c r="AT22" s="148"/>
      <c r="AU22" s="148"/>
      <c r="AV22" s="148"/>
      <c r="AW22" s="148"/>
      <c r="AX22" s="148"/>
      <c r="AY22" s="148"/>
      <c r="AZ22" s="148"/>
      <c r="BA22" s="148"/>
      <c r="BB22" s="148"/>
      <c r="BC22" s="148"/>
      <c r="BD22" s="148"/>
      <c r="BE22" s="148"/>
      <c r="BF22" s="148"/>
      <c r="BG22" s="148"/>
      <c r="BH22" s="148"/>
    </row>
    <row r="23" spans="1:60" outlineLevel="1" x14ac:dyDescent="0.2">
      <c r="A23" s="177">
        <v>7</v>
      </c>
      <c r="B23" s="178" t="s">
        <v>232</v>
      </c>
      <c r="C23" s="187" t="s">
        <v>233</v>
      </c>
      <c r="D23" s="179" t="s">
        <v>193</v>
      </c>
      <c r="E23" s="180">
        <v>18.908000000000001</v>
      </c>
      <c r="F23" s="181"/>
      <c r="G23" s="182">
        <f>ROUND(E23*F23,2)</f>
        <v>0</v>
      </c>
      <c r="H23" s="181"/>
      <c r="I23" s="182">
        <f>ROUND(E23*H23,2)</f>
        <v>0</v>
      </c>
      <c r="J23" s="181"/>
      <c r="K23" s="182">
        <f>ROUND(E23*J23,2)</f>
        <v>0</v>
      </c>
      <c r="L23" s="182">
        <v>21</v>
      </c>
      <c r="M23" s="182">
        <f>G23*(1+L23/100)</f>
        <v>0</v>
      </c>
      <c r="N23" s="180">
        <v>0</v>
      </c>
      <c r="O23" s="180">
        <f>ROUND(E23*N23,2)</f>
        <v>0</v>
      </c>
      <c r="P23" s="180">
        <v>0</v>
      </c>
      <c r="Q23" s="180">
        <f>ROUND(E23*P23,2)</f>
        <v>0</v>
      </c>
      <c r="R23" s="182"/>
      <c r="S23" s="182" t="s">
        <v>228</v>
      </c>
      <c r="T23" s="183" t="s">
        <v>207</v>
      </c>
      <c r="U23" s="158">
        <v>0</v>
      </c>
      <c r="V23" s="158">
        <f>ROUND(E23*U23,2)</f>
        <v>0</v>
      </c>
      <c r="W23" s="158"/>
      <c r="X23" s="158" t="s">
        <v>197</v>
      </c>
      <c r="Y23" s="158" t="s">
        <v>198</v>
      </c>
      <c r="Z23" s="148"/>
      <c r="AA23" s="148"/>
      <c r="AB23" s="148"/>
      <c r="AC23" s="148"/>
      <c r="AD23" s="148"/>
      <c r="AE23" s="148"/>
      <c r="AF23" s="148"/>
      <c r="AG23" s="148" t="s">
        <v>208</v>
      </c>
      <c r="AH23" s="148"/>
      <c r="AI23" s="148"/>
      <c r="AJ23" s="148"/>
      <c r="AK23" s="148"/>
      <c r="AL23" s="148"/>
      <c r="AM23" s="148"/>
      <c r="AN23" s="148"/>
      <c r="AO23" s="148"/>
      <c r="AP23" s="148"/>
      <c r="AQ23" s="148"/>
      <c r="AR23" s="148"/>
      <c r="AS23" s="148"/>
      <c r="AT23" s="148"/>
      <c r="AU23" s="148"/>
      <c r="AV23" s="148"/>
      <c r="AW23" s="148"/>
      <c r="AX23" s="148"/>
      <c r="AY23" s="148"/>
      <c r="AZ23" s="148"/>
      <c r="BA23" s="148"/>
      <c r="BB23" s="148"/>
      <c r="BC23" s="148"/>
      <c r="BD23" s="148"/>
      <c r="BE23" s="148"/>
      <c r="BF23" s="148"/>
      <c r="BG23" s="148"/>
      <c r="BH23" s="148"/>
    </row>
    <row r="24" spans="1:60" ht="22.5" outlineLevel="1" x14ac:dyDescent="0.2">
      <c r="A24" s="169">
        <v>8</v>
      </c>
      <c r="B24" s="170" t="s">
        <v>236</v>
      </c>
      <c r="C24" s="185" t="s">
        <v>237</v>
      </c>
      <c r="D24" s="171" t="s">
        <v>193</v>
      </c>
      <c r="E24" s="172">
        <v>75.630399999999995</v>
      </c>
      <c r="F24" s="173"/>
      <c r="G24" s="174">
        <f>ROUND(E24*F24,2)</f>
        <v>0</v>
      </c>
      <c r="H24" s="173"/>
      <c r="I24" s="174">
        <f>ROUND(E24*H24,2)</f>
        <v>0</v>
      </c>
      <c r="J24" s="173"/>
      <c r="K24" s="174">
        <f>ROUND(E24*J24,2)</f>
        <v>0</v>
      </c>
      <c r="L24" s="174">
        <v>21</v>
      </c>
      <c r="M24" s="174">
        <f>G24*(1+L24/100)</f>
        <v>0</v>
      </c>
      <c r="N24" s="172">
        <v>0</v>
      </c>
      <c r="O24" s="172">
        <f>ROUND(E24*N24,2)</f>
        <v>0</v>
      </c>
      <c r="P24" s="172">
        <v>0</v>
      </c>
      <c r="Q24" s="172">
        <f>ROUND(E24*P24,2)</f>
        <v>0</v>
      </c>
      <c r="R24" s="174"/>
      <c r="S24" s="174" t="s">
        <v>228</v>
      </c>
      <c r="T24" s="175" t="s">
        <v>207</v>
      </c>
      <c r="U24" s="158">
        <v>0</v>
      </c>
      <c r="V24" s="158">
        <f>ROUND(E24*U24,2)</f>
        <v>0</v>
      </c>
      <c r="W24" s="158"/>
      <c r="X24" s="158" t="s">
        <v>197</v>
      </c>
      <c r="Y24" s="158" t="s">
        <v>198</v>
      </c>
      <c r="Z24" s="148"/>
      <c r="AA24" s="148"/>
      <c r="AB24" s="148"/>
      <c r="AC24" s="148"/>
      <c r="AD24" s="148"/>
      <c r="AE24" s="148"/>
      <c r="AF24" s="148"/>
      <c r="AG24" s="148" t="s">
        <v>208</v>
      </c>
      <c r="AH24" s="148"/>
      <c r="AI24" s="148"/>
      <c r="AJ24" s="148"/>
      <c r="AK24" s="148"/>
      <c r="AL24" s="148"/>
      <c r="AM24" s="148"/>
      <c r="AN24" s="148"/>
      <c r="AO24" s="148"/>
      <c r="AP24" s="148"/>
      <c r="AQ24" s="148"/>
      <c r="AR24" s="148"/>
      <c r="AS24" s="148"/>
      <c r="AT24" s="148"/>
      <c r="AU24" s="148"/>
      <c r="AV24" s="148"/>
      <c r="AW24" s="148"/>
      <c r="AX24" s="148"/>
      <c r="AY24" s="148"/>
      <c r="AZ24" s="148"/>
      <c r="BA24" s="148"/>
      <c r="BB24" s="148"/>
      <c r="BC24" s="148"/>
      <c r="BD24" s="148"/>
      <c r="BE24" s="148"/>
      <c r="BF24" s="148"/>
      <c r="BG24" s="148"/>
      <c r="BH24" s="148"/>
    </row>
    <row r="25" spans="1:60" outlineLevel="2" x14ac:dyDescent="0.2">
      <c r="A25" s="155"/>
      <c r="B25" s="156"/>
      <c r="C25" s="186" t="s">
        <v>499</v>
      </c>
      <c r="D25" s="159"/>
      <c r="E25" s="160">
        <v>75.630399999999995</v>
      </c>
      <c r="F25" s="158"/>
      <c r="G25" s="158"/>
      <c r="H25" s="158"/>
      <c r="I25" s="158"/>
      <c r="J25" s="158"/>
      <c r="K25" s="158"/>
      <c r="L25" s="158"/>
      <c r="M25" s="158"/>
      <c r="N25" s="157"/>
      <c r="O25" s="157"/>
      <c r="P25" s="157"/>
      <c r="Q25" s="157"/>
      <c r="R25" s="158"/>
      <c r="S25" s="158"/>
      <c r="T25" s="158"/>
      <c r="U25" s="158"/>
      <c r="V25" s="158"/>
      <c r="W25" s="158"/>
      <c r="X25" s="158"/>
      <c r="Y25" s="158"/>
      <c r="Z25" s="148"/>
      <c r="AA25" s="148"/>
      <c r="AB25" s="148"/>
      <c r="AC25" s="148"/>
      <c r="AD25" s="148"/>
      <c r="AE25" s="148"/>
      <c r="AF25" s="148"/>
      <c r="AG25" s="148" t="s">
        <v>203</v>
      </c>
      <c r="AH25" s="148">
        <v>0</v>
      </c>
      <c r="AI25" s="148"/>
      <c r="AJ25" s="148"/>
      <c r="AK25" s="148"/>
      <c r="AL25" s="148"/>
      <c r="AM25" s="148"/>
      <c r="AN25" s="148"/>
      <c r="AO25" s="148"/>
      <c r="AP25" s="148"/>
      <c r="AQ25" s="148"/>
      <c r="AR25" s="148"/>
      <c r="AS25" s="148"/>
      <c r="AT25" s="148"/>
      <c r="AU25" s="148"/>
      <c r="AV25" s="148"/>
      <c r="AW25" s="148"/>
      <c r="AX25" s="148"/>
      <c r="AY25" s="148"/>
      <c r="AZ25" s="148"/>
      <c r="BA25" s="148"/>
      <c r="BB25" s="148"/>
      <c r="BC25" s="148"/>
      <c r="BD25" s="148"/>
      <c r="BE25" s="148"/>
      <c r="BF25" s="148"/>
      <c r="BG25" s="148"/>
      <c r="BH25" s="148"/>
    </row>
    <row r="26" spans="1:60" outlineLevel="1" x14ac:dyDescent="0.2">
      <c r="A26" s="177">
        <v>9</v>
      </c>
      <c r="B26" s="178" t="s">
        <v>242</v>
      </c>
      <c r="C26" s="187" t="s">
        <v>243</v>
      </c>
      <c r="D26" s="179" t="s">
        <v>206</v>
      </c>
      <c r="E26" s="180">
        <v>125.6</v>
      </c>
      <c r="F26" s="181"/>
      <c r="G26" s="182">
        <f t="shared" ref="G26:G31" si="0">ROUND(E26*F26,2)</f>
        <v>0</v>
      </c>
      <c r="H26" s="181"/>
      <c r="I26" s="182">
        <f t="shared" ref="I26:I31" si="1">ROUND(E26*H26,2)</f>
        <v>0</v>
      </c>
      <c r="J26" s="181"/>
      <c r="K26" s="182">
        <f t="shared" ref="K26:K31" si="2">ROUND(E26*J26,2)</f>
        <v>0</v>
      </c>
      <c r="L26" s="182">
        <v>21</v>
      </c>
      <c r="M26" s="182">
        <f t="shared" ref="M26:M31" si="3">G26*(1+L26/100)</f>
        <v>0</v>
      </c>
      <c r="N26" s="180">
        <v>0</v>
      </c>
      <c r="O26" s="180">
        <f t="shared" ref="O26:O31" si="4">ROUND(E26*N26,2)</f>
        <v>0</v>
      </c>
      <c r="P26" s="180">
        <v>0</v>
      </c>
      <c r="Q26" s="180">
        <f t="shared" ref="Q26:Q31" si="5">ROUND(E26*P26,2)</f>
        <v>0</v>
      </c>
      <c r="R26" s="182"/>
      <c r="S26" s="182" t="s">
        <v>228</v>
      </c>
      <c r="T26" s="183" t="s">
        <v>207</v>
      </c>
      <c r="U26" s="158">
        <v>0</v>
      </c>
      <c r="V26" s="158">
        <f t="shared" ref="V26:V31" si="6">ROUND(E26*U26,2)</f>
        <v>0</v>
      </c>
      <c r="W26" s="158"/>
      <c r="X26" s="158" t="s">
        <v>197</v>
      </c>
      <c r="Y26" s="158" t="s">
        <v>198</v>
      </c>
      <c r="Z26" s="148"/>
      <c r="AA26" s="148"/>
      <c r="AB26" s="148"/>
      <c r="AC26" s="148"/>
      <c r="AD26" s="148"/>
      <c r="AE26" s="148"/>
      <c r="AF26" s="148"/>
      <c r="AG26" s="148" t="s">
        <v>208</v>
      </c>
      <c r="AH26" s="148"/>
      <c r="AI26" s="148"/>
      <c r="AJ26" s="148"/>
      <c r="AK26" s="148"/>
      <c r="AL26" s="148"/>
      <c r="AM26" s="148"/>
      <c r="AN26" s="148"/>
      <c r="AO26" s="148"/>
      <c r="AP26" s="148"/>
      <c r="AQ26" s="148"/>
      <c r="AR26" s="148"/>
      <c r="AS26" s="148"/>
      <c r="AT26" s="148"/>
      <c r="AU26" s="148"/>
      <c r="AV26" s="148"/>
      <c r="AW26" s="148"/>
      <c r="AX26" s="148"/>
      <c r="AY26" s="148"/>
      <c r="AZ26" s="148"/>
      <c r="BA26" s="148"/>
      <c r="BB26" s="148"/>
      <c r="BC26" s="148"/>
      <c r="BD26" s="148"/>
      <c r="BE26" s="148"/>
      <c r="BF26" s="148"/>
      <c r="BG26" s="148"/>
      <c r="BH26" s="148"/>
    </row>
    <row r="27" spans="1:60" outlineLevel="1" x14ac:dyDescent="0.2">
      <c r="A27" s="177">
        <v>10</v>
      </c>
      <c r="B27" s="178" t="s">
        <v>244</v>
      </c>
      <c r="C27" s="187" t="s">
        <v>245</v>
      </c>
      <c r="D27" s="179" t="s">
        <v>246</v>
      </c>
      <c r="E27" s="180">
        <v>302.52199999999999</v>
      </c>
      <c r="F27" s="181"/>
      <c r="G27" s="182">
        <f t="shared" si="0"/>
        <v>0</v>
      </c>
      <c r="H27" s="181"/>
      <c r="I27" s="182">
        <f t="shared" si="1"/>
        <v>0</v>
      </c>
      <c r="J27" s="181"/>
      <c r="K27" s="182">
        <f t="shared" si="2"/>
        <v>0</v>
      </c>
      <c r="L27" s="182">
        <v>21</v>
      </c>
      <c r="M27" s="182">
        <f t="shared" si="3"/>
        <v>0</v>
      </c>
      <c r="N27" s="180">
        <v>0</v>
      </c>
      <c r="O27" s="180">
        <f t="shared" si="4"/>
        <v>0</v>
      </c>
      <c r="P27" s="180">
        <v>0</v>
      </c>
      <c r="Q27" s="180">
        <f t="shared" si="5"/>
        <v>0</v>
      </c>
      <c r="R27" s="182"/>
      <c r="S27" s="182" t="s">
        <v>228</v>
      </c>
      <c r="T27" s="183" t="s">
        <v>207</v>
      </c>
      <c r="U27" s="158">
        <v>0</v>
      </c>
      <c r="V27" s="158">
        <f t="shared" si="6"/>
        <v>0</v>
      </c>
      <c r="W27" s="158"/>
      <c r="X27" s="158" t="s">
        <v>197</v>
      </c>
      <c r="Y27" s="158" t="s">
        <v>198</v>
      </c>
      <c r="Z27" s="148"/>
      <c r="AA27" s="148"/>
      <c r="AB27" s="148"/>
      <c r="AC27" s="148"/>
      <c r="AD27" s="148"/>
      <c r="AE27" s="148"/>
      <c r="AF27" s="148"/>
      <c r="AG27" s="148" t="s">
        <v>208</v>
      </c>
      <c r="AH27" s="148"/>
      <c r="AI27" s="148"/>
      <c r="AJ27" s="148"/>
      <c r="AK27" s="148"/>
      <c r="AL27" s="148"/>
      <c r="AM27" s="148"/>
      <c r="AN27" s="148"/>
      <c r="AO27" s="148"/>
      <c r="AP27" s="148"/>
      <c r="AQ27" s="148"/>
      <c r="AR27" s="148"/>
      <c r="AS27" s="148"/>
      <c r="AT27" s="148"/>
      <c r="AU27" s="148"/>
      <c r="AV27" s="148"/>
      <c r="AW27" s="148"/>
      <c r="AX27" s="148"/>
      <c r="AY27" s="148"/>
      <c r="AZ27" s="148"/>
      <c r="BA27" s="148"/>
      <c r="BB27" s="148"/>
      <c r="BC27" s="148"/>
      <c r="BD27" s="148"/>
      <c r="BE27" s="148"/>
      <c r="BF27" s="148"/>
      <c r="BG27" s="148"/>
      <c r="BH27" s="148"/>
    </row>
    <row r="28" spans="1:60" outlineLevel="1" x14ac:dyDescent="0.2">
      <c r="A28" s="177">
        <v>11</v>
      </c>
      <c r="B28" s="178" t="s">
        <v>249</v>
      </c>
      <c r="C28" s="187" t="s">
        <v>250</v>
      </c>
      <c r="D28" s="179" t="s">
        <v>193</v>
      </c>
      <c r="E28" s="180">
        <v>126.276</v>
      </c>
      <c r="F28" s="181"/>
      <c r="G28" s="182">
        <f t="shared" si="0"/>
        <v>0</v>
      </c>
      <c r="H28" s="181"/>
      <c r="I28" s="182">
        <f t="shared" si="1"/>
        <v>0</v>
      </c>
      <c r="J28" s="181"/>
      <c r="K28" s="182">
        <f t="shared" si="2"/>
        <v>0</v>
      </c>
      <c r="L28" s="182">
        <v>21</v>
      </c>
      <c r="M28" s="182">
        <f t="shared" si="3"/>
        <v>0</v>
      </c>
      <c r="N28" s="180">
        <v>0</v>
      </c>
      <c r="O28" s="180">
        <f t="shared" si="4"/>
        <v>0</v>
      </c>
      <c r="P28" s="180">
        <v>0</v>
      </c>
      <c r="Q28" s="180">
        <f t="shared" si="5"/>
        <v>0</v>
      </c>
      <c r="R28" s="182"/>
      <c r="S28" s="182" t="s">
        <v>228</v>
      </c>
      <c r="T28" s="183" t="s">
        <v>207</v>
      </c>
      <c r="U28" s="158">
        <v>0</v>
      </c>
      <c r="V28" s="158">
        <f t="shared" si="6"/>
        <v>0</v>
      </c>
      <c r="W28" s="158"/>
      <c r="X28" s="158" t="s">
        <v>197</v>
      </c>
      <c r="Y28" s="158" t="s">
        <v>198</v>
      </c>
      <c r="Z28" s="148"/>
      <c r="AA28" s="148"/>
      <c r="AB28" s="148"/>
      <c r="AC28" s="148"/>
      <c r="AD28" s="148"/>
      <c r="AE28" s="148"/>
      <c r="AF28" s="148"/>
      <c r="AG28" s="148" t="s">
        <v>208</v>
      </c>
      <c r="AH28" s="148"/>
      <c r="AI28" s="148"/>
      <c r="AJ28" s="148"/>
      <c r="AK28" s="148"/>
      <c r="AL28" s="148"/>
      <c r="AM28" s="148"/>
      <c r="AN28" s="148"/>
      <c r="AO28" s="148"/>
      <c r="AP28" s="148"/>
      <c r="AQ28" s="148"/>
      <c r="AR28" s="148"/>
      <c r="AS28" s="148"/>
      <c r="AT28" s="148"/>
      <c r="AU28" s="148"/>
      <c r="AV28" s="148"/>
      <c r="AW28" s="148"/>
      <c r="AX28" s="148"/>
      <c r="AY28" s="148"/>
      <c r="AZ28" s="148"/>
      <c r="BA28" s="148"/>
      <c r="BB28" s="148"/>
      <c r="BC28" s="148"/>
      <c r="BD28" s="148"/>
      <c r="BE28" s="148"/>
      <c r="BF28" s="148"/>
      <c r="BG28" s="148"/>
      <c r="BH28" s="148"/>
    </row>
    <row r="29" spans="1:60" outlineLevel="1" x14ac:dyDescent="0.2">
      <c r="A29" s="177">
        <v>12</v>
      </c>
      <c r="B29" s="178" t="s">
        <v>251</v>
      </c>
      <c r="C29" s="187" t="s">
        <v>252</v>
      </c>
      <c r="D29" s="179" t="s">
        <v>193</v>
      </c>
      <c r="E29" s="180">
        <v>50.24</v>
      </c>
      <c r="F29" s="181"/>
      <c r="G29" s="182">
        <f t="shared" si="0"/>
        <v>0</v>
      </c>
      <c r="H29" s="181"/>
      <c r="I29" s="182">
        <f t="shared" si="1"/>
        <v>0</v>
      </c>
      <c r="J29" s="181"/>
      <c r="K29" s="182">
        <f t="shared" si="2"/>
        <v>0</v>
      </c>
      <c r="L29" s="182">
        <v>21</v>
      </c>
      <c r="M29" s="182">
        <f t="shared" si="3"/>
        <v>0</v>
      </c>
      <c r="N29" s="180">
        <v>0</v>
      </c>
      <c r="O29" s="180">
        <f t="shared" si="4"/>
        <v>0</v>
      </c>
      <c r="P29" s="180">
        <v>0</v>
      </c>
      <c r="Q29" s="180">
        <f t="shared" si="5"/>
        <v>0</v>
      </c>
      <c r="R29" s="182"/>
      <c r="S29" s="182" t="s">
        <v>228</v>
      </c>
      <c r="T29" s="183" t="s">
        <v>207</v>
      </c>
      <c r="U29" s="158">
        <v>0</v>
      </c>
      <c r="V29" s="158">
        <f t="shared" si="6"/>
        <v>0</v>
      </c>
      <c r="W29" s="158"/>
      <c r="X29" s="158" t="s">
        <v>197</v>
      </c>
      <c r="Y29" s="158" t="s">
        <v>198</v>
      </c>
      <c r="Z29" s="148"/>
      <c r="AA29" s="148"/>
      <c r="AB29" s="148"/>
      <c r="AC29" s="148"/>
      <c r="AD29" s="148"/>
      <c r="AE29" s="148"/>
      <c r="AF29" s="148"/>
      <c r="AG29" s="148" t="s">
        <v>208</v>
      </c>
      <c r="AH29" s="148"/>
      <c r="AI29" s="148"/>
      <c r="AJ29" s="148"/>
      <c r="AK29" s="148"/>
      <c r="AL29" s="148"/>
      <c r="AM29" s="148"/>
      <c r="AN29" s="148"/>
      <c r="AO29" s="148"/>
      <c r="AP29" s="148"/>
      <c r="AQ29" s="148"/>
      <c r="AR29" s="148"/>
      <c r="AS29" s="148"/>
      <c r="AT29" s="148"/>
      <c r="AU29" s="148"/>
      <c r="AV29" s="148"/>
      <c r="AW29" s="148"/>
      <c r="AX29" s="148"/>
      <c r="AY29" s="148"/>
      <c r="AZ29" s="148"/>
      <c r="BA29" s="148"/>
      <c r="BB29" s="148"/>
      <c r="BC29" s="148"/>
      <c r="BD29" s="148"/>
      <c r="BE29" s="148"/>
      <c r="BF29" s="148"/>
      <c r="BG29" s="148"/>
      <c r="BH29" s="148"/>
    </row>
    <row r="30" spans="1:60" outlineLevel="1" x14ac:dyDescent="0.2">
      <c r="A30" s="177">
        <v>13</v>
      </c>
      <c r="B30" s="178" t="s">
        <v>253</v>
      </c>
      <c r="C30" s="187" t="s">
        <v>254</v>
      </c>
      <c r="D30" s="179" t="s">
        <v>246</v>
      </c>
      <c r="E30" s="180">
        <v>252.55199999999999</v>
      </c>
      <c r="F30" s="181"/>
      <c r="G30" s="182">
        <f t="shared" si="0"/>
        <v>0</v>
      </c>
      <c r="H30" s="181"/>
      <c r="I30" s="182">
        <f t="shared" si="1"/>
        <v>0</v>
      </c>
      <c r="J30" s="181"/>
      <c r="K30" s="182">
        <f t="shared" si="2"/>
        <v>0</v>
      </c>
      <c r="L30" s="182">
        <v>21</v>
      </c>
      <c r="M30" s="182">
        <f t="shared" si="3"/>
        <v>0</v>
      </c>
      <c r="N30" s="180">
        <v>0</v>
      </c>
      <c r="O30" s="180">
        <f t="shared" si="4"/>
        <v>0</v>
      </c>
      <c r="P30" s="180">
        <v>0</v>
      </c>
      <c r="Q30" s="180">
        <f t="shared" si="5"/>
        <v>0</v>
      </c>
      <c r="R30" s="182"/>
      <c r="S30" s="182" t="s">
        <v>228</v>
      </c>
      <c r="T30" s="183" t="s">
        <v>207</v>
      </c>
      <c r="U30" s="158">
        <v>0</v>
      </c>
      <c r="V30" s="158">
        <f t="shared" si="6"/>
        <v>0</v>
      </c>
      <c r="W30" s="158"/>
      <c r="X30" s="158" t="s">
        <v>255</v>
      </c>
      <c r="Y30" s="158" t="s">
        <v>198</v>
      </c>
      <c r="Z30" s="148"/>
      <c r="AA30" s="148"/>
      <c r="AB30" s="148"/>
      <c r="AC30" s="148"/>
      <c r="AD30" s="148"/>
      <c r="AE30" s="148"/>
      <c r="AF30" s="148"/>
      <c r="AG30" s="148" t="s">
        <v>256</v>
      </c>
      <c r="AH30" s="148"/>
      <c r="AI30" s="148"/>
      <c r="AJ30" s="148"/>
      <c r="AK30" s="148"/>
      <c r="AL30" s="148"/>
      <c r="AM30" s="148"/>
      <c r="AN30" s="148"/>
      <c r="AO30" s="148"/>
      <c r="AP30" s="148"/>
      <c r="AQ30" s="148"/>
      <c r="AR30" s="148"/>
      <c r="AS30" s="148"/>
      <c r="AT30" s="148"/>
      <c r="AU30" s="148"/>
      <c r="AV30" s="148"/>
      <c r="AW30" s="148"/>
      <c r="AX30" s="148"/>
      <c r="AY30" s="148"/>
      <c r="AZ30" s="148"/>
      <c r="BA30" s="148"/>
      <c r="BB30" s="148"/>
      <c r="BC30" s="148"/>
      <c r="BD30" s="148"/>
      <c r="BE30" s="148"/>
      <c r="BF30" s="148"/>
      <c r="BG30" s="148"/>
      <c r="BH30" s="148"/>
    </row>
    <row r="31" spans="1:60" outlineLevel="1" x14ac:dyDescent="0.2">
      <c r="A31" s="177">
        <v>14</v>
      </c>
      <c r="B31" s="178" t="s">
        <v>257</v>
      </c>
      <c r="C31" s="187" t="s">
        <v>258</v>
      </c>
      <c r="D31" s="179" t="s">
        <v>246</v>
      </c>
      <c r="E31" s="180">
        <v>100.48</v>
      </c>
      <c r="F31" s="181"/>
      <c r="G31" s="182">
        <f t="shared" si="0"/>
        <v>0</v>
      </c>
      <c r="H31" s="181"/>
      <c r="I31" s="182">
        <f t="shared" si="1"/>
        <v>0</v>
      </c>
      <c r="J31" s="181"/>
      <c r="K31" s="182">
        <f t="shared" si="2"/>
        <v>0</v>
      </c>
      <c r="L31" s="182">
        <v>21</v>
      </c>
      <c r="M31" s="182">
        <f t="shared" si="3"/>
        <v>0</v>
      </c>
      <c r="N31" s="180">
        <v>0</v>
      </c>
      <c r="O31" s="180">
        <f t="shared" si="4"/>
        <v>0</v>
      </c>
      <c r="P31" s="180">
        <v>0</v>
      </c>
      <c r="Q31" s="180">
        <f t="shared" si="5"/>
        <v>0</v>
      </c>
      <c r="R31" s="182"/>
      <c r="S31" s="182" t="s">
        <v>228</v>
      </c>
      <c r="T31" s="183" t="s">
        <v>207</v>
      </c>
      <c r="U31" s="158">
        <v>0</v>
      </c>
      <c r="V31" s="158">
        <f t="shared" si="6"/>
        <v>0</v>
      </c>
      <c r="W31" s="158"/>
      <c r="X31" s="158" t="s">
        <v>255</v>
      </c>
      <c r="Y31" s="158" t="s">
        <v>198</v>
      </c>
      <c r="Z31" s="148"/>
      <c r="AA31" s="148"/>
      <c r="AB31" s="148"/>
      <c r="AC31" s="148"/>
      <c r="AD31" s="148"/>
      <c r="AE31" s="148"/>
      <c r="AF31" s="148"/>
      <c r="AG31" s="148" t="s">
        <v>256</v>
      </c>
      <c r="AH31" s="148"/>
      <c r="AI31" s="148"/>
      <c r="AJ31" s="148"/>
      <c r="AK31" s="148"/>
      <c r="AL31" s="148"/>
      <c r="AM31" s="148"/>
      <c r="AN31" s="148"/>
      <c r="AO31" s="148"/>
      <c r="AP31" s="148"/>
      <c r="AQ31" s="148"/>
      <c r="AR31" s="148"/>
      <c r="AS31" s="148"/>
      <c r="AT31" s="148"/>
      <c r="AU31" s="148"/>
      <c r="AV31" s="148"/>
      <c r="AW31" s="148"/>
      <c r="AX31" s="148"/>
      <c r="AY31" s="148"/>
      <c r="AZ31" s="148"/>
      <c r="BA31" s="148"/>
      <c r="BB31" s="148"/>
      <c r="BC31" s="148"/>
      <c r="BD31" s="148"/>
      <c r="BE31" s="148"/>
      <c r="BF31" s="148"/>
      <c r="BG31" s="148"/>
      <c r="BH31" s="148"/>
    </row>
    <row r="32" spans="1:60" x14ac:dyDescent="0.2">
      <c r="A32" s="162" t="s">
        <v>189</v>
      </c>
      <c r="B32" s="163" t="s">
        <v>110</v>
      </c>
      <c r="C32" s="184" t="s">
        <v>111</v>
      </c>
      <c r="D32" s="164"/>
      <c r="E32" s="165"/>
      <c r="F32" s="166"/>
      <c r="G32" s="166">
        <f>SUMIF(AG33:AG34,"&lt;&gt;NOR",G33:G34)</f>
        <v>0</v>
      </c>
      <c r="H32" s="166"/>
      <c r="I32" s="166">
        <f>SUM(I33:I34)</f>
        <v>0</v>
      </c>
      <c r="J32" s="166"/>
      <c r="K32" s="166">
        <f>SUM(K33:K34)</f>
        <v>0</v>
      </c>
      <c r="L32" s="166"/>
      <c r="M32" s="166">
        <f>SUM(M33:M34)</f>
        <v>0</v>
      </c>
      <c r="N32" s="165"/>
      <c r="O32" s="165">
        <f>SUM(O33:O34)</f>
        <v>0.03</v>
      </c>
      <c r="P32" s="165"/>
      <c r="Q32" s="165">
        <f>SUM(Q33:Q34)</f>
        <v>0</v>
      </c>
      <c r="R32" s="166"/>
      <c r="S32" s="166"/>
      <c r="T32" s="167"/>
      <c r="U32" s="161"/>
      <c r="V32" s="161">
        <f>SUM(V33:V34)</f>
        <v>0</v>
      </c>
      <c r="W32" s="161"/>
      <c r="X32" s="161"/>
      <c r="Y32" s="161"/>
      <c r="AG32" t="s">
        <v>190</v>
      </c>
    </row>
    <row r="33" spans="1:60" outlineLevel="1" x14ac:dyDescent="0.2">
      <c r="A33" s="177">
        <v>15</v>
      </c>
      <c r="B33" s="178" t="s">
        <v>259</v>
      </c>
      <c r="C33" s="187" t="s">
        <v>260</v>
      </c>
      <c r="D33" s="179" t="s">
        <v>261</v>
      </c>
      <c r="E33" s="180">
        <v>314</v>
      </c>
      <c r="F33" s="181"/>
      <c r="G33" s="182">
        <f>ROUND(E33*F33,2)</f>
        <v>0</v>
      </c>
      <c r="H33" s="181"/>
      <c r="I33" s="182">
        <f>ROUND(E33*H33,2)</f>
        <v>0</v>
      </c>
      <c r="J33" s="181"/>
      <c r="K33" s="182">
        <f>ROUND(E33*J33,2)</f>
        <v>0</v>
      </c>
      <c r="L33" s="182">
        <v>21</v>
      </c>
      <c r="M33" s="182">
        <f>G33*(1+L33/100)</f>
        <v>0</v>
      </c>
      <c r="N33" s="180">
        <v>1E-4</v>
      </c>
      <c r="O33" s="180">
        <f>ROUND(E33*N33,2)</f>
        <v>0.03</v>
      </c>
      <c r="P33" s="180">
        <v>0</v>
      </c>
      <c r="Q33" s="180">
        <f>ROUND(E33*P33,2)</f>
        <v>0</v>
      </c>
      <c r="R33" s="182"/>
      <c r="S33" s="182" t="s">
        <v>228</v>
      </c>
      <c r="T33" s="183" t="s">
        <v>207</v>
      </c>
      <c r="U33" s="158">
        <v>0</v>
      </c>
      <c r="V33" s="158">
        <f>ROUND(E33*U33,2)</f>
        <v>0</v>
      </c>
      <c r="W33" s="158"/>
      <c r="X33" s="158" t="s">
        <v>197</v>
      </c>
      <c r="Y33" s="158" t="s">
        <v>198</v>
      </c>
      <c r="Z33" s="148"/>
      <c r="AA33" s="148"/>
      <c r="AB33" s="148"/>
      <c r="AC33" s="148"/>
      <c r="AD33" s="148"/>
      <c r="AE33" s="148"/>
      <c r="AF33" s="148"/>
      <c r="AG33" s="148" t="s">
        <v>208</v>
      </c>
      <c r="AH33" s="148"/>
      <c r="AI33" s="148"/>
      <c r="AJ33" s="148"/>
      <c r="AK33" s="148"/>
      <c r="AL33" s="148"/>
      <c r="AM33" s="148"/>
      <c r="AN33" s="148"/>
      <c r="AO33" s="148"/>
      <c r="AP33" s="148"/>
      <c r="AQ33" s="148"/>
      <c r="AR33" s="148"/>
      <c r="AS33" s="148"/>
      <c r="AT33" s="148"/>
      <c r="AU33" s="148"/>
      <c r="AV33" s="148"/>
      <c r="AW33" s="148"/>
      <c r="AX33" s="148"/>
      <c r="AY33" s="148"/>
      <c r="AZ33" s="148"/>
      <c r="BA33" s="148"/>
      <c r="BB33" s="148"/>
      <c r="BC33" s="148"/>
      <c r="BD33" s="148"/>
      <c r="BE33" s="148"/>
      <c r="BF33" s="148"/>
      <c r="BG33" s="148"/>
      <c r="BH33" s="148"/>
    </row>
    <row r="34" spans="1:60" ht="22.5" outlineLevel="1" x14ac:dyDescent="0.2">
      <c r="A34" s="177">
        <v>16</v>
      </c>
      <c r="B34" s="178" t="s">
        <v>262</v>
      </c>
      <c r="C34" s="187" t="s">
        <v>263</v>
      </c>
      <c r="D34" s="179" t="s">
        <v>261</v>
      </c>
      <c r="E34" s="180">
        <v>314</v>
      </c>
      <c r="F34" s="181"/>
      <c r="G34" s="182">
        <f>ROUND(E34*F34,2)</f>
        <v>0</v>
      </c>
      <c r="H34" s="181"/>
      <c r="I34" s="182">
        <f>ROUND(E34*H34,2)</f>
        <v>0</v>
      </c>
      <c r="J34" s="181"/>
      <c r="K34" s="182">
        <f>ROUND(E34*J34,2)</f>
        <v>0</v>
      </c>
      <c r="L34" s="182">
        <v>21</v>
      </c>
      <c r="M34" s="182">
        <f>G34*(1+L34/100)</f>
        <v>0</v>
      </c>
      <c r="N34" s="180">
        <v>0</v>
      </c>
      <c r="O34" s="180">
        <f>ROUND(E34*N34,2)</f>
        <v>0</v>
      </c>
      <c r="P34" s="180">
        <v>0</v>
      </c>
      <c r="Q34" s="180">
        <f>ROUND(E34*P34,2)</f>
        <v>0</v>
      </c>
      <c r="R34" s="182"/>
      <c r="S34" s="182" t="s">
        <v>228</v>
      </c>
      <c r="T34" s="183" t="s">
        <v>207</v>
      </c>
      <c r="U34" s="158">
        <v>0</v>
      </c>
      <c r="V34" s="158">
        <f>ROUND(E34*U34,2)</f>
        <v>0</v>
      </c>
      <c r="W34" s="158"/>
      <c r="X34" s="158" t="s">
        <v>197</v>
      </c>
      <c r="Y34" s="158" t="s">
        <v>198</v>
      </c>
      <c r="Z34" s="148"/>
      <c r="AA34" s="148"/>
      <c r="AB34" s="148"/>
      <c r="AC34" s="148"/>
      <c r="AD34" s="148"/>
      <c r="AE34" s="148"/>
      <c r="AF34" s="148"/>
      <c r="AG34" s="148" t="s">
        <v>208</v>
      </c>
      <c r="AH34" s="148"/>
      <c r="AI34" s="148"/>
      <c r="AJ34" s="148"/>
      <c r="AK34" s="148"/>
      <c r="AL34" s="148"/>
      <c r="AM34" s="148"/>
      <c r="AN34" s="148"/>
      <c r="AO34" s="148"/>
      <c r="AP34" s="148"/>
      <c r="AQ34" s="148"/>
      <c r="AR34" s="148"/>
      <c r="AS34" s="148"/>
      <c r="AT34" s="148"/>
      <c r="AU34" s="148"/>
      <c r="AV34" s="148"/>
      <c r="AW34" s="148"/>
      <c r="AX34" s="148"/>
      <c r="AY34" s="148"/>
      <c r="AZ34" s="148"/>
      <c r="BA34" s="148"/>
      <c r="BB34" s="148"/>
      <c r="BC34" s="148"/>
      <c r="BD34" s="148"/>
      <c r="BE34" s="148"/>
      <c r="BF34" s="148"/>
      <c r="BG34" s="148"/>
      <c r="BH34" s="148"/>
    </row>
    <row r="35" spans="1:60" x14ac:dyDescent="0.2">
      <c r="A35" s="162" t="s">
        <v>189</v>
      </c>
      <c r="B35" s="163" t="s">
        <v>118</v>
      </c>
      <c r="C35" s="184" t="s">
        <v>120</v>
      </c>
      <c r="D35" s="164"/>
      <c r="E35" s="165"/>
      <c r="F35" s="166"/>
      <c r="G35" s="166">
        <f>SUMIF(AG36:AG39,"&lt;&gt;NOR",G36:G39)</f>
        <v>0</v>
      </c>
      <c r="H35" s="166"/>
      <c r="I35" s="166">
        <f>SUM(I36:I39)</f>
        <v>0</v>
      </c>
      <c r="J35" s="166"/>
      <c r="K35" s="166">
        <f>SUM(K36:K39)</f>
        <v>0</v>
      </c>
      <c r="L35" s="166"/>
      <c r="M35" s="166">
        <f>SUM(M36:M39)</f>
        <v>0</v>
      </c>
      <c r="N35" s="165"/>
      <c r="O35" s="165">
        <f>SUM(O36:O39)</f>
        <v>0</v>
      </c>
      <c r="P35" s="165"/>
      <c r="Q35" s="165">
        <f>SUM(Q36:Q39)</f>
        <v>0</v>
      </c>
      <c r="R35" s="166"/>
      <c r="S35" s="166"/>
      <c r="T35" s="167"/>
      <c r="U35" s="161"/>
      <c r="V35" s="161">
        <f>SUM(V36:V39)</f>
        <v>0.63</v>
      </c>
      <c r="W35" s="161"/>
      <c r="X35" s="161"/>
      <c r="Y35" s="161"/>
      <c r="AG35" t="s">
        <v>190</v>
      </c>
    </row>
    <row r="36" spans="1:60" outlineLevel="1" x14ac:dyDescent="0.2">
      <c r="A36" s="177">
        <v>17</v>
      </c>
      <c r="B36" s="178" t="s">
        <v>277</v>
      </c>
      <c r="C36" s="187" t="s">
        <v>278</v>
      </c>
      <c r="D36" s="179" t="s">
        <v>206</v>
      </c>
      <c r="E36" s="180">
        <v>157</v>
      </c>
      <c r="F36" s="181"/>
      <c r="G36" s="182">
        <f>ROUND(E36*F36,2)</f>
        <v>0</v>
      </c>
      <c r="H36" s="181"/>
      <c r="I36" s="182">
        <f>ROUND(E36*H36,2)</f>
        <v>0</v>
      </c>
      <c r="J36" s="181"/>
      <c r="K36" s="182">
        <f>ROUND(E36*J36,2)</f>
        <v>0</v>
      </c>
      <c r="L36" s="182">
        <v>21</v>
      </c>
      <c r="M36" s="182">
        <f>G36*(1+L36/100)</f>
        <v>0</v>
      </c>
      <c r="N36" s="180">
        <v>0</v>
      </c>
      <c r="O36" s="180">
        <f>ROUND(E36*N36,2)</f>
        <v>0</v>
      </c>
      <c r="P36" s="180">
        <v>0</v>
      </c>
      <c r="Q36" s="180">
        <f>ROUND(E36*P36,2)</f>
        <v>0</v>
      </c>
      <c r="R36" s="182" t="s">
        <v>279</v>
      </c>
      <c r="S36" s="182" t="s">
        <v>195</v>
      </c>
      <c r="T36" s="183" t="s">
        <v>207</v>
      </c>
      <c r="U36" s="158">
        <v>4.0000000000000001E-3</v>
      </c>
      <c r="V36" s="158">
        <f>ROUND(E36*U36,2)</f>
        <v>0.63</v>
      </c>
      <c r="W36" s="158"/>
      <c r="X36" s="158" t="s">
        <v>197</v>
      </c>
      <c r="Y36" s="158" t="s">
        <v>198</v>
      </c>
      <c r="Z36" s="148"/>
      <c r="AA36" s="148"/>
      <c r="AB36" s="148"/>
      <c r="AC36" s="148"/>
      <c r="AD36" s="148"/>
      <c r="AE36" s="148"/>
      <c r="AF36" s="148"/>
      <c r="AG36" s="148" t="s">
        <v>208</v>
      </c>
      <c r="AH36" s="148"/>
      <c r="AI36" s="148"/>
      <c r="AJ36" s="148"/>
      <c r="AK36" s="148"/>
      <c r="AL36" s="148"/>
      <c r="AM36" s="148"/>
      <c r="AN36" s="148"/>
      <c r="AO36" s="148"/>
      <c r="AP36" s="148"/>
      <c r="AQ36" s="148"/>
      <c r="AR36" s="148"/>
      <c r="AS36" s="148"/>
      <c r="AT36" s="148"/>
      <c r="AU36" s="148"/>
      <c r="AV36" s="148"/>
      <c r="AW36" s="148"/>
      <c r="AX36" s="148"/>
      <c r="AY36" s="148"/>
      <c r="AZ36" s="148"/>
      <c r="BA36" s="148"/>
      <c r="BB36" s="148"/>
      <c r="BC36" s="148"/>
      <c r="BD36" s="148"/>
      <c r="BE36" s="148"/>
      <c r="BF36" s="148"/>
      <c r="BG36" s="148"/>
      <c r="BH36" s="148"/>
    </row>
    <row r="37" spans="1:60" outlineLevel="1" x14ac:dyDescent="0.2">
      <c r="A37" s="177">
        <v>18</v>
      </c>
      <c r="B37" s="178" t="s">
        <v>280</v>
      </c>
      <c r="C37" s="187" t="s">
        <v>281</v>
      </c>
      <c r="D37" s="179" t="s">
        <v>206</v>
      </c>
      <c r="E37" s="180">
        <v>157</v>
      </c>
      <c r="F37" s="181"/>
      <c r="G37" s="182">
        <f>ROUND(E37*F37,2)</f>
        <v>0</v>
      </c>
      <c r="H37" s="181"/>
      <c r="I37" s="182">
        <f>ROUND(E37*H37,2)</f>
        <v>0</v>
      </c>
      <c r="J37" s="181"/>
      <c r="K37" s="182">
        <f>ROUND(E37*J37,2)</f>
        <v>0</v>
      </c>
      <c r="L37" s="182">
        <v>21</v>
      </c>
      <c r="M37" s="182">
        <f>G37*(1+L37/100)</f>
        <v>0</v>
      </c>
      <c r="N37" s="180">
        <v>0</v>
      </c>
      <c r="O37" s="180">
        <f>ROUND(E37*N37,2)</f>
        <v>0</v>
      </c>
      <c r="P37" s="180">
        <v>0</v>
      </c>
      <c r="Q37" s="180">
        <f>ROUND(E37*P37,2)</f>
        <v>0</v>
      </c>
      <c r="R37" s="182"/>
      <c r="S37" s="182" t="s">
        <v>228</v>
      </c>
      <c r="T37" s="183" t="s">
        <v>207</v>
      </c>
      <c r="U37" s="158">
        <v>0</v>
      </c>
      <c r="V37" s="158">
        <f>ROUND(E37*U37,2)</f>
        <v>0</v>
      </c>
      <c r="W37" s="158"/>
      <c r="X37" s="158" t="s">
        <v>197</v>
      </c>
      <c r="Y37" s="158" t="s">
        <v>198</v>
      </c>
      <c r="Z37" s="148"/>
      <c r="AA37" s="148"/>
      <c r="AB37" s="148"/>
      <c r="AC37" s="148"/>
      <c r="AD37" s="148"/>
      <c r="AE37" s="148"/>
      <c r="AF37" s="148"/>
      <c r="AG37" s="148" t="s">
        <v>208</v>
      </c>
      <c r="AH37" s="148"/>
      <c r="AI37" s="148"/>
      <c r="AJ37" s="148"/>
      <c r="AK37" s="148"/>
      <c r="AL37" s="148"/>
      <c r="AM37" s="148"/>
      <c r="AN37" s="148"/>
      <c r="AO37" s="148"/>
      <c r="AP37" s="148"/>
      <c r="AQ37" s="148"/>
      <c r="AR37" s="148"/>
      <c r="AS37" s="148"/>
      <c r="AT37" s="148"/>
      <c r="AU37" s="148"/>
      <c r="AV37" s="148"/>
      <c r="AW37" s="148"/>
      <c r="AX37" s="148"/>
      <c r="AY37" s="148"/>
      <c r="AZ37" s="148"/>
      <c r="BA37" s="148"/>
      <c r="BB37" s="148"/>
      <c r="BC37" s="148"/>
      <c r="BD37" s="148"/>
      <c r="BE37" s="148"/>
      <c r="BF37" s="148"/>
      <c r="BG37" s="148"/>
      <c r="BH37" s="148"/>
    </row>
    <row r="38" spans="1:60" ht="22.5" outlineLevel="1" x14ac:dyDescent="0.2">
      <c r="A38" s="177">
        <v>19</v>
      </c>
      <c r="B38" s="178" t="s">
        <v>282</v>
      </c>
      <c r="C38" s="187" t="s">
        <v>283</v>
      </c>
      <c r="D38" s="179" t="s">
        <v>206</v>
      </c>
      <c r="E38" s="180">
        <v>157</v>
      </c>
      <c r="F38" s="181"/>
      <c r="G38" s="182">
        <f>ROUND(E38*F38,2)</f>
        <v>0</v>
      </c>
      <c r="H38" s="181"/>
      <c r="I38" s="182">
        <f>ROUND(E38*H38,2)</f>
        <v>0</v>
      </c>
      <c r="J38" s="181"/>
      <c r="K38" s="182">
        <f>ROUND(E38*J38,2)</f>
        <v>0</v>
      </c>
      <c r="L38" s="182">
        <v>21</v>
      </c>
      <c r="M38" s="182">
        <f>G38*(1+L38/100)</f>
        <v>0</v>
      </c>
      <c r="N38" s="180">
        <v>0</v>
      </c>
      <c r="O38" s="180">
        <f>ROUND(E38*N38,2)</f>
        <v>0</v>
      </c>
      <c r="P38" s="180">
        <v>0</v>
      </c>
      <c r="Q38" s="180">
        <f>ROUND(E38*P38,2)</f>
        <v>0</v>
      </c>
      <c r="R38" s="182"/>
      <c r="S38" s="182" t="s">
        <v>228</v>
      </c>
      <c r="T38" s="183" t="s">
        <v>207</v>
      </c>
      <c r="U38" s="158">
        <v>0</v>
      </c>
      <c r="V38" s="158">
        <f>ROUND(E38*U38,2)</f>
        <v>0</v>
      </c>
      <c r="W38" s="158"/>
      <c r="X38" s="158" t="s">
        <v>197</v>
      </c>
      <c r="Y38" s="158" t="s">
        <v>198</v>
      </c>
      <c r="Z38" s="148"/>
      <c r="AA38" s="148"/>
      <c r="AB38" s="148"/>
      <c r="AC38" s="148"/>
      <c r="AD38" s="148"/>
      <c r="AE38" s="148"/>
      <c r="AF38" s="148"/>
      <c r="AG38" s="148" t="s">
        <v>208</v>
      </c>
      <c r="AH38" s="148"/>
      <c r="AI38" s="148"/>
      <c r="AJ38" s="148"/>
      <c r="AK38" s="148"/>
      <c r="AL38" s="148"/>
      <c r="AM38" s="148"/>
      <c r="AN38" s="148"/>
      <c r="AO38" s="148"/>
      <c r="AP38" s="148"/>
      <c r="AQ38" s="148"/>
      <c r="AR38" s="148"/>
      <c r="AS38" s="148"/>
      <c r="AT38" s="148"/>
      <c r="AU38" s="148"/>
      <c r="AV38" s="148"/>
      <c r="AW38" s="148"/>
      <c r="AX38" s="148"/>
      <c r="AY38" s="148"/>
      <c r="AZ38" s="148"/>
      <c r="BA38" s="148"/>
      <c r="BB38" s="148"/>
      <c r="BC38" s="148"/>
      <c r="BD38" s="148"/>
      <c r="BE38" s="148"/>
      <c r="BF38" s="148"/>
      <c r="BG38" s="148"/>
      <c r="BH38" s="148"/>
    </row>
    <row r="39" spans="1:60" ht="22.5" outlineLevel="1" x14ac:dyDescent="0.2">
      <c r="A39" s="177">
        <v>20</v>
      </c>
      <c r="B39" s="178" t="s">
        <v>284</v>
      </c>
      <c r="C39" s="187" t="s">
        <v>285</v>
      </c>
      <c r="D39" s="179" t="s">
        <v>206</v>
      </c>
      <c r="E39" s="180">
        <v>157</v>
      </c>
      <c r="F39" s="181"/>
      <c r="G39" s="182">
        <f>ROUND(E39*F39,2)</f>
        <v>0</v>
      </c>
      <c r="H39" s="181"/>
      <c r="I39" s="182">
        <f>ROUND(E39*H39,2)</f>
        <v>0</v>
      </c>
      <c r="J39" s="181"/>
      <c r="K39" s="182">
        <f>ROUND(E39*J39,2)</f>
        <v>0</v>
      </c>
      <c r="L39" s="182">
        <v>21</v>
      </c>
      <c r="M39" s="182">
        <f>G39*(1+L39/100)</f>
        <v>0</v>
      </c>
      <c r="N39" s="180">
        <v>0</v>
      </c>
      <c r="O39" s="180">
        <f>ROUND(E39*N39,2)</f>
        <v>0</v>
      </c>
      <c r="P39" s="180">
        <v>0</v>
      </c>
      <c r="Q39" s="180">
        <f>ROUND(E39*P39,2)</f>
        <v>0</v>
      </c>
      <c r="R39" s="182"/>
      <c r="S39" s="182" t="s">
        <v>228</v>
      </c>
      <c r="T39" s="183" t="s">
        <v>207</v>
      </c>
      <c r="U39" s="158">
        <v>0</v>
      </c>
      <c r="V39" s="158">
        <f>ROUND(E39*U39,2)</f>
        <v>0</v>
      </c>
      <c r="W39" s="158"/>
      <c r="X39" s="158" t="s">
        <v>197</v>
      </c>
      <c r="Y39" s="158" t="s">
        <v>198</v>
      </c>
      <c r="Z39" s="148"/>
      <c r="AA39" s="148"/>
      <c r="AB39" s="148"/>
      <c r="AC39" s="148"/>
      <c r="AD39" s="148"/>
      <c r="AE39" s="148"/>
      <c r="AF39" s="148"/>
      <c r="AG39" s="148" t="s">
        <v>208</v>
      </c>
      <c r="AH39" s="148"/>
      <c r="AI39" s="148"/>
      <c r="AJ39" s="148"/>
      <c r="AK39" s="148"/>
      <c r="AL39" s="148"/>
      <c r="AM39" s="148"/>
      <c r="AN39" s="148"/>
      <c r="AO39" s="148"/>
      <c r="AP39" s="148"/>
      <c r="AQ39" s="148"/>
      <c r="AR39" s="148"/>
      <c r="AS39" s="148"/>
      <c r="AT39" s="148"/>
      <c r="AU39" s="148"/>
      <c r="AV39" s="148"/>
      <c r="AW39" s="148"/>
      <c r="AX39" s="148"/>
      <c r="AY39" s="148"/>
      <c r="AZ39" s="148"/>
      <c r="BA39" s="148"/>
      <c r="BB39" s="148"/>
      <c r="BC39" s="148"/>
      <c r="BD39" s="148"/>
      <c r="BE39" s="148"/>
      <c r="BF39" s="148"/>
      <c r="BG39" s="148"/>
      <c r="BH39" s="148"/>
    </row>
    <row r="40" spans="1:60" x14ac:dyDescent="0.2">
      <c r="A40" s="162" t="s">
        <v>189</v>
      </c>
      <c r="B40" s="163" t="s">
        <v>121</v>
      </c>
      <c r="C40" s="184" t="s">
        <v>122</v>
      </c>
      <c r="D40" s="164"/>
      <c r="E40" s="165"/>
      <c r="F40" s="166"/>
      <c r="G40" s="166">
        <f>SUMIF(AG41:AG70,"&lt;&gt;NOR",G41:G70)</f>
        <v>0</v>
      </c>
      <c r="H40" s="166"/>
      <c r="I40" s="166">
        <f>SUM(I41:I70)</f>
        <v>0</v>
      </c>
      <c r="J40" s="166"/>
      <c r="K40" s="166">
        <f>SUM(K41:K70)</f>
        <v>0</v>
      </c>
      <c r="L40" s="166"/>
      <c r="M40" s="166">
        <f>SUM(M41:M70)</f>
        <v>0</v>
      </c>
      <c r="N40" s="165"/>
      <c r="O40" s="165">
        <f>SUM(O41:O70)</f>
        <v>1.2200000000000002</v>
      </c>
      <c r="P40" s="165"/>
      <c r="Q40" s="165">
        <f>SUM(Q41:Q70)</f>
        <v>0</v>
      </c>
      <c r="R40" s="166"/>
      <c r="S40" s="166"/>
      <c r="T40" s="167"/>
      <c r="U40" s="161"/>
      <c r="V40" s="161">
        <f>SUM(V41:V70)</f>
        <v>40.220000000000006</v>
      </c>
      <c r="W40" s="161"/>
      <c r="X40" s="161"/>
      <c r="Y40" s="161"/>
      <c r="AG40" t="s">
        <v>190</v>
      </c>
    </row>
    <row r="41" spans="1:60" outlineLevel="1" x14ac:dyDescent="0.2">
      <c r="A41" s="169">
        <v>21</v>
      </c>
      <c r="B41" s="170" t="s">
        <v>286</v>
      </c>
      <c r="C41" s="185" t="s">
        <v>287</v>
      </c>
      <c r="D41" s="171" t="s">
        <v>288</v>
      </c>
      <c r="E41" s="172">
        <v>5</v>
      </c>
      <c r="F41" s="173"/>
      <c r="G41" s="174">
        <f>ROUND(E41*F41,2)</f>
        <v>0</v>
      </c>
      <c r="H41" s="173"/>
      <c r="I41" s="174">
        <f>ROUND(E41*H41,2)</f>
        <v>0</v>
      </c>
      <c r="J41" s="173"/>
      <c r="K41" s="174">
        <f>ROUND(E41*J41,2)</f>
        <v>0</v>
      </c>
      <c r="L41" s="174">
        <v>21</v>
      </c>
      <c r="M41" s="174">
        <f>G41*(1+L41/100)</f>
        <v>0</v>
      </c>
      <c r="N41" s="172">
        <v>2.0000000000000002E-5</v>
      </c>
      <c r="O41" s="172">
        <f>ROUND(E41*N41,2)</f>
        <v>0</v>
      </c>
      <c r="P41" s="172">
        <v>0</v>
      </c>
      <c r="Q41" s="172">
        <f>ROUND(E41*P41,2)</f>
        <v>0</v>
      </c>
      <c r="R41" s="174" t="s">
        <v>224</v>
      </c>
      <c r="S41" s="174" t="s">
        <v>195</v>
      </c>
      <c r="T41" s="175" t="s">
        <v>195</v>
      </c>
      <c r="U41" s="158">
        <v>0.432</v>
      </c>
      <c r="V41" s="158">
        <f>ROUND(E41*U41,2)</f>
        <v>2.16</v>
      </c>
      <c r="W41" s="158"/>
      <c r="X41" s="158" t="s">
        <v>197</v>
      </c>
      <c r="Y41" s="158" t="s">
        <v>198</v>
      </c>
      <c r="Z41" s="148"/>
      <c r="AA41" s="148"/>
      <c r="AB41" s="148"/>
      <c r="AC41" s="148"/>
      <c r="AD41" s="148"/>
      <c r="AE41" s="148"/>
      <c r="AF41" s="148"/>
      <c r="AG41" s="148" t="s">
        <v>199</v>
      </c>
      <c r="AH41" s="148"/>
      <c r="AI41" s="148"/>
      <c r="AJ41" s="148"/>
      <c r="AK41" s="148"/>
      <c r="AL41" s="148"/>
      <c r="AM41" s="148"/>
      <c r="AN41" s="148"/>
      <c r="AO41" s="148"/>
      <c r="AP41" s="148"/>
      <c r="AQ41" s="148"/>
      <c r="AR41" s="148"/>
      <c r="AS41" s="148"/>
      <c r="AT41" s="148"/>
      <c r="AU41" s="148"/>
      <c r="AV41" s="148"/>
      <c r="AW41" s="148"/>
      <c r="AX41" s="148"/>
      <c r="AY41" s="148"/>
      <c r="AZ41" s="148"/>
      <c r="BA41" s="148"/>
      <c r="BB41" s="148"/>
      <c r="BC41" s="148"/>
      <c r="BD41" s="148"/>
      <c r="BE41" s="148"/>
      <c r="BF41" s="148"/>
      <c r="BG41" s="148"/>
      <c r="BH41" s="148"/>
    </row>
    <row r="42" spans="1:60" outlineLevel="2" x14ac:dyDescent="0.2">
      <c r="A42" s="155"/>
      <c r="B42" s="156"/>
      <c r="C42" s="186" t="s">
        <v>500</v>
      </c>
      <c r="D42" s="159"/>
      <c r="E42" s="160">
        <v>5</v>
      </c>
      <c r="F42" s="158"/>
      <c r="G42" s="158"/>
      <c r="H42" s="158"/>
      <c r="I42" s="158"/>
      <c r="J42" s="158"/>
      <c r="K42" s="158"/>
      <c r="L42" s="158"/>
      <c r="M42" s="158"/>
      <c r="N42" s="157"/>
      <c r="O42" s="157"/>
      <c r="P42" s="157"/>
      <c r="Q42" s="157"/>
      <c r="R42" s="158"/>
      <c r="S42" s="158"/>
      <c r="T42" s="158"/>
      <c r="U42" s="158"/>
      <c r="V42" s="158"/>
      <c r="W42" s="158"/>
      <c r="X42" s="158"/>
      <c r="Y42" s="158"/>
      <c r="Z42" s="148"/>
      <c r="AA42" s="148"/>
      <c r="AB42" s="148"/>
      <c r="AC42" s="148"/>
      <c r="AD42" s="148"/>
      <c r="AE42" s="148"/>
      <c r="AF42" s="148"/>
      <c r="AG42" s="148" t="s">
        <v>203</v>
      </c>
      <c r="AH42" s="148">
        <v>5</v>
      </c>
      <c r="AI42" s="148"/>
      <c r="AJ42" s="148"/>
      <c r="AK42" s="148"/>
      <c r="AL42" s="148"/>
      <c r="AM42" s="148"/>
      <c r="AN42" s="148"/>
      <c r="AO42" s="148"/>
      <c r="AP42" s="148"/>
      <c r="AQ42" s="148"/>
      <c r="AR42" s="148"/>
      <c r="AS42" s="148"/>
      <c r="AT42" s="148"/>
      <c r="AU42" s="148"/>
      <c r="AV42" s="148"/>
      <c r="AW42" s="148"/>
      <c r="AX42" s="148"/>
      <c r="AY42" s="148"/>
      <c r="AZ42" s="148"/>
      <c r="BA42" s="148"/>
      <c r="BB42" s="148"/>
      <c r="BC42" s="148"/>
      <c r="BD42" s="148"/>
      <c r="BE42" s="148"/>
      <c r="BF42" s="148"/>
      <c r="BG42" s="148"/>
      <c r="BH42" s="148"/>
    </row>
    <row r="43" spans="1:60" outlineLevel="1" x14ac:dyDescent="0.2">
      <c r="A43" s="177">
        <v>22</v>
      </c>
      <c r="B43" s="178" t="s">
        <v>286</v>
      </c>
      <c r="C43" s="187" t="s">
        <v>287</v>
      </c>
      <c r="D43" s="179" t="s">
        <v>288</v>
      </c>
      <c r="E43" s="180">
        <v>5</v>
      </c>
      <c r="F43" s="181"/>
      <c r="G43" s="182">
        <f>ROUND(E43*F43,2)</f>
        <v>0</v>
      </c>
      <c r="H43" s="181"/>
      <c r="I43" s="182">
        <f>ROUND(E43*H43,2)</f>
        <v>0</v>
      </c>
      <c r="J43" s="181"/>
      <c r="K43" s="182">
        <f>ROUND(E43*J43,2)</f>
        <v>0</v>
      </c>
      <c r="L43" s="182">
        <v>21</v>
      </c>
      <c r="M43" s="182">
        <f>G43*(1+L43/100)</f>
        <v>0</v>
      </c>
      <c r="N43" s="180">
        <v>2.0000000000000002E-5</v>
      </c>
      <c r="O43" s="180">
        <f>ROUND(E43*N43,2)</f>
        <v>0</v>
      </c>
      <c r="P43" s="180">
        <v>0</v>
      </c>
      <c r="Q43" s="180">
        <f>ROUND(E43*P43,2)</f>
        <v>0</v>
      </c>
      <c r="R43" s="182" t="s">
        <v>224</v>
      </c>
      <c r="S43" s="182" t="s">
        <v>195</v>
      </c>
      <c r="T43" s="183" t="s">
        <v>195</v>
      </c>
      <c r="U43" s="158">
        <v>0.432</v>
      </c>
      <c r="V43" s="158">
        <f>ROUND(E43*U43,2)</f>
        <v>2.16</v>
      </c>
      <c r="W43" s="158"/>
      <c r="X43" s="158" t="s">
        <v>197</v>
      </c>
      <c r="Y43" s="158" t="s">
        <v>198</v>
      </c>
      <c r="Z43" s="148"/>
      <c r="AA43" s="148"/>
      <c r="AB43" s="148"/>
      <c r="AC43" s="148"/>
      <c r="AD43" s="148"/>
      <c r="AE43" s="148"/>
      <c r="AF43" s="148"/>
      <c r="AG43" s="148" t="s">
        <v>199</v>
      </c>
      <c r="AH43" s="148"/>
      <c r="AI43" s="148"/>
      <c r="AJ43" s="148"/>
      <c r="AK43" s="148"/>
      <c r="AL43" s="148"/>
      <c r="AM43" s="148"/>
      <c r="AN43" s="148"/>
      <c r="AO43" s="148"/>
      <c r="AP43" s="148"/>
      <c r="AQ43" s="148"/>
      <c r="AR43" s="148"/>
      <c r="AS43" s="148"/>
      <c r="AT43" s="148"/>
      <c r="AU43" s="148"/>
      <c r="AV43" s="148"/>
      <c r="AW43" s="148"/>
      <c r="AX43" s="148"/>
      <c r="AY43" s="148"/>
      <c r="AZ43" s="148"/>
      <c r="BA43" s="148"/>
      <c r="BB43" s="148"/>
      <c r="BC43" s="148"/>
      <c r="BD43" s="148"/>
      <c r="BE43" s="148"/>
      <c r="BF43" s="148"/>
      <c r="BG43" s="148"/>
      <c r="BH43" s="148"/>
    </row>
    <row r="44" spans="1:60" ht="33.75" outlineLevel="1" x14ac:dyDescent="0.2">
      <c r="A44" s="177">
        <v>23</v>
      </c>
      <c r="B44" s="178" t="s">
        <v>290</v>
      </c>
      <c r="C44" s="187" t="s">
        <v>291</v>
      </c>
      <c r="D44" s="179" t="s">
        <v>288</v>
      </c>
      <c r="E44" s="180">
        <v>5</v>
      </c>
      <c r="F44" s="181"/>
      <c r="G44" s="182">
        <f>ROUND(E44*F44,2)</f>
        <v>0</v>
      </c>
      <c r="H44" s="181"/>
      <c r="I44" s="182">
        <f>ROUND(E44*H44,2)</f>
        <v>0</v>
      </c>
      <c r="J44" s="181"/>
      <c r="K44" s="182">
        <f>ROUND(E44*J44,2)</f>
        <v>0</v>
      </c>
      <c r="L44" s="182">
        <v>21</v>
      </c>
      <c r="M44" s="182">
        <f>G44*(1+L44/100)</f>
        <v>0</v>
      </c>
      <c r="N44" s="180">
        <v>0</v>
      </c>
      <c r="O44" s="180">
        <f>ROUND(E44*N44,2)</f>
        <v>0</v>
      </c>
      <c r="P44" s="180">
        <v>0</v>
      </c>
      <c r="Q44" s="180">
        <f>ROUND(E44*P44,2)</f>
        <v>0</v>
      </c>
      <c r="R44" s="182" t="s">
        <v>224</v>
      </c>
      <c r="S44" s="182" t="s">
        <v>195</v>
      </c>
      <c r="T44" s="183" t="s">
        <v>195</v>
      </c>
      <c r="U44" s="158">
        <v>3.4740000000000002</v>
      </c>
      <c r="V44" s="158">
        <f>ROUND(E44*U44,2)</f>
        <v>17.37</v>
      </c>
      <c r="W44" s="158"/>
      <c r="X44" s="158" t="s">
        <v>197</v>
      </c>
      <c r="Y44" s="158" t="s">
        <v>198</v>
      </c>
      <c r="Z44" s="148"/>
      <c r="AA44" s="148"/>
      <c r="AB44" s="148"/>
      <c r="AC44" s="148"/>
      <c r="AD44" s="148"/>
      <c r="AE44" s="148"/>
      <c r="AF44" s="148"/>
      <c r="AG44" s="148" t="s">
        <v>199</v>
      </c>
      <c r="AH44" s="148"/>
      <c r="AI44" s="148"/>
      <c r="AJ44" s="148"/>
      <c r="AK44" s="148"/>
      <c r="AL44" s="148"/>
      <c r="AM44" s="148"/>
      <c r="AN44" s="148"/>
      <c r="AO44" s="148"/>
      <c r="AP44" s="148"/>
      <c r="AQ44" s="148"/>
      <c r="AR44" s="148"/>
      <c r="AS44" s="148"/>
      <c r="AT44" s="148"/>
      <c r="AU44" s="148"/>
      <c r="AV44" s="148"/>
      <c r="AW44" s="148"/>
      <c r="AX44" s="148"/>
      <c r="AY44" s="148"/>
      <c r="AZ44" s="148"/>
      <c r="BA44" s="148"/>
      <c r="BB44" s="148"/>
      <c r="BC44" s="148"/>
      <c r="BD44" s="148"/>
      <c r="BE44" s="148"/>
      <c r="BF44" s="148"/>
      <c r="BG44" s="148"/>
      <c r="BH44" s="148"/>
    </row>
    <row r="45" spans="1:60" outlineLevel="1" x14ac:dyDescent="0.2">
      <c r="A45" s="169">
        <v>24</v>
      </c>
      <c r="B45" s="170" t="s">
        <v>292</v>
      </c>
      <c r="C45" s="185" t="s">
        <v>293</v>
      </c>
      <c r="D45" s="171" t="s">
        <v>288</v>
      </c>
      <c r="E45" s="172">
        <v>5</v>
      </c>
      <c r="F45" s="173"/>
      <c r="G45" s="174">
        <f>ROUND(E45*F45,2)</f>
        <v>0</v>
      </c>
      <c r="H45" s="173"/>
      <c r="I45" s="174">
        <f>ROUND(E45*H45,2)</f>
        <v>0</v>
      </c>
      <c r="J45" s="173"/>
      <c r="K45" s="174">
        <f>ROUND(E45*J45,2)</f>
        <v>0</v>
      </c>
      <c r="L45" s="174">
        <v>21</v>
      </c>
      <c r="M45" s="174">
        <f>G45*(1+L45/100)</f>
        <v>0</v>
      </c>
      <c r="N45" s="172">
        <v>0.12303</v>
      </c>
      <c r="O45" s="172">
        <f>ROUND(E45*N45,2)</f>
        <v>0.62</v>
      </c>
      <c r="P45" s="172">
        <v>0</v>
      </c>
      <c r="Q45" s="172">
        <f>ROUND(E45*P45,2)</f>
        <v>0</v>
      </c>
      <c r="R45" s="174" t="s">
        <v>224</v>
      </c>
      <c r="S45" s="174" t="s">
        <v>195</v>
      </c>
      <c r="T45" s="175" t="s">
        <v>195</v>
      </c>
      <c r="U45" s="158">
        <v>0.86</v>
      </c>
      <c r="V45" s="158">
        <f>ROUND(E45*U45,2)</f>
        <v>4.3</v>
      </c>
      <c r="W45" s="158"/>
      <c r="X45" s="158" t="s">
        <v>197</v>
      </c>
      <c r="Y45" s="158" t="s">
        <v>198</v>
      </c>
      <c r="Z45" s="148"/>
      <c r="AA45" s="148"/>
      <c r="AB45" s="148"/>
      <c r="AC45" s="148"/>
      <c r="AD45" s="148"/>
      <c r="AE45" s="148"/>
      <c r="AF45" s="148"/>
      <c r="AG45" s="148" t="s">
        <v>199</v>
      </c>
      <c r="AH45" s="148"/>
      <c r="AI45" s="148"/>
      <c r="AJ45" s="148"/>
      <c r="AK45" s="148"/>
      <c r="AL45" s="148"/>
      <c r="AM45" s="148"/>
      <c r="AN45" s="148"/>
      <c r="AO45" s="148"/>
      <c r="AP45" s="148"/>
      <c r="AQ45" s="148"/>
      <c r="AR45" s="148"/>
      <c r="AS45" s="148"/>
      <c r="AT45" s="148"/>
      <c r="AU45" s="148"/>
      <c r="AV45" s="148"/>
      <c r="AW45" s="148"/>
      <c r="AX45" s="148"/>
      <c r="AY45" s="148"/>
      <c r="AZ45" s="148"/>
      <c r="BA45" s="148"/>
      <c r="BB45" s="148"/>
      <c r="BC45" s="148"/>
      <c r="BD45" s="148"/>
      <c r="BE45" s="148"/>
      <c r="BF45" s="148"/>
      <c r="BG45" s="148"/>
      <c r="BH45" s="148"/>
    </row>
    <row r="46" spans="1:60" outlineLevel="2" x14ac:dyDescent="0.2">
      <c r="A46" s="155"/>
      <c r="B46" s="156"/>
      <c r="C46" s="247" t="s">
        <v>294</v>
      </c>
      <c r="D46" s="248"/>
      <c r="E46" s="248"/>
      <c r="F46" s="248"/>
      <c r="G46" s="248"/>
      <c r="H46" s="158"/>
      <c r="I46" s="158"/>
      <c r="J46" s="158"/>
      <c r="K46" s="158"/>
      <c r="L46" s="158"/>
      <c r="M46" s="158"/>
      <c r="N46" s="157"/>
      <c r="O46" s="157"/>
      <c r="P46" s="157"/>
      <c r="Q46" s="157"/>
      <c r="R46" s="158"/>
      <c r="S46" s="158"/>
      <c r="T46" s="158"/>
      <c r="U46" s="158"/>
      <c r="V46" s="158"/>
      <c r="W46" s="158"/>
      <c r="X46" s="158"/>
      <c r="Y46" s="158"/>
      <c r="Z46" s="148"/>
      <c r="AA46" s="148"/>
      <c r="AB46" s="148"/>
      <c r="AC46" s="148"/>
      <c r="AD46" s="148"/>
      <c r="AE46" s="148"/>
      <c r="AF46" s="148"/>
      <c r="AG46" s="148" t="s">
        <v>201</v>
      </c>
      <c r="AH46" s="148"/>
      <c r="AI46" s="148"/>
      <c r="AJ46" s="148"/>
      <c r="AK46" s="148"/>
      <c r="AL46" s="148"/>
      <c r="AM46" s="148"/>
      <c r="AN46" s="148"/>
      <c r="AO46" s="148"/>
      <c r="AP46" s="148"/>
      <c r="AQ46" s="148"/>
      <c r="AR46" s="148"/>
      <c r="AS46" s="148"/>
      <c r="AT46" s="148"/>
      <c r="AU46" s="148"/>
      <c r="AV46" s="148"/>
      <c r="AW46" s="148"/>
      <c r="AX46" s="148"/>
      <c r="AY46" s="148"/>
      <c r="AZ46" s="148"/>
      <c r="BA46" s="148"/>
      <c r="BB46" s="148"/>
      <c r="BC46" s="148"/>
      <c r="BD46" s="148"/>
      <c r="BE46" s="148"/>
      <c r="BF46" s="148"/>
      <c r="BG46" s="148"/>
      <c r="BH46" s="148"/>
    </row>
    <row r="47" spans="1:60" outlineLevel="1" x14ac:dyDescent="0.2">
      <c r="A47" s="169">
        <v>25</v>
      </c>
      <c r="B47" s="170" t="s">
        <v>295</v>
      </c>
      <c r="C47" s="185" t="s">
        <v>296</v>
      </c>
      <c r="D47" s="171" t="s">
        <v>261</v>
      </c>
      <c r="E47" s="172">
        <v>172.7</v>
      </c>
      <c r="F47" s="173"/>
      <c r="G47" s="174">
        <f>ROUND(E47*F47,2)</f>
        <v>0</v>
      </c>
      <c r="H47" s="173"/>
      <c r="I47" s="174">
        <f>ROUND(E47*H47,2)</f>
        <v>0</v>
      </c>
      <c r="J47" s="173"/>
      <c r="K47" s="174">
        <f>ROUND(E47*J47,2)</f>
        <v>0</v>
      </c>
      <c r="L47" s="174">
        <v>21</v>
      </c>
      <c r="M47" s="174">
        <f>G47*(1+L47/100)</f>
        <v>0</v>
      </c>
      <c r="N47" s="172">
        <v>5.0000000000000002E-5</v>
      </c>
      <c r="O47" s="172">
        <f>ROUND(E47*N47,2)</f>
        <v>0.01</v>
      </c>
      <c r="P47" s="172">
        <v>0</v>
      </c>
      <c r="Q47" s="172">
        <f>ROUND(E47*P47,2)</f>
        <v>0</v>
      </c>
      <c r="R47" s="174" t="s">
        <v>224</v>
      </c>
      <c r="S47" s="174" t="s">
        <v>195</v>
      </c>
      <c r="T47" s="175" t="s">
        <v>196</v>
      </c>
      <c r="U47" s="158">
        <v>0.03</v>
      </c>
      <c r="V47" s="158">
        <f>ROUND(E47*U47,2)</f>
        <v>5.18</v>
      </c>
      <c r="W47" s="158"/>
      <c r="X47" s="158" t="s">
        <v>197</v>
      </c>
      <c r="Y47" s="158" t="s">
        <v>198</v>
      </c>
      <c r="Z47" s="148"/>
      <c r="AA47" s="148"/>
      <c r="AB47" s="148"/>
      <c r="AC47" s="148"/>
      <c r="AD47" s="148"/>
      <c r="AE47" s="148"/>
      <c r="AF47" s="148"/>
      <c r="AG47" s="148" t="s">
        <v>199</v>
      </c>
      <c r="AH47" s="148"/>
      <c r="AI47" s="148"/>
      <c r="AJ47" s="148"/>
      <c r="AK47" s="148"/>
      <c r="AL47" s="148"/>
      <c r="AM47" s="148"/>
      <c r="AN47" s="148"/>
      <c r="AO47" s="148"/>
      <c r="AP47" s="148"/>
      <c r="AQ47" s="148"/>
      <c r="AR47" s="148"/>
      <c r="AS47" s="148"/>
      <c r="AT47" s="148"/>
      <c r="AU47" s="148"/>
      <c r="AV47" s="148"/>
      <c r="AW47" s="148"/>
      <c r="AX47" s="148"/>
      <c r="AY47" s="148"/>
      <c r="AZ47" s="148"/>
      <c r="BA47" s="148"/>
      <c r="BB47" s="148"/>
      <c r="BC47" s="148"/>
      <c r="BD47" s="148"/>
      <c r="BE47" s="148"/>
      <c r="BF47" s="148"/>
      <c r="BG47" s="148"/>
      <c r="BH47" s="148"/>
    </row>
    <row r="48" spans="1:60" outlineLevel="2" x14ac:dyDescent="0.2">
      <c r="A48" s="155"/>
      <c r="B48" s="156"/>
      <c r="C48" s="186" t="s">
        <v>501</v>
      </c>
      <c r="D48" s="159"/>
      <c r="E48" s="160">
        <v>172.7</v>
      </c>
      <c r="F48" s="158"/>
      <c r="G48" s="158"/>
      <c r="H48" s="158"/>
      <c r="I48" s="158"/>
      <c r="J48" s="158"/>
      <c r="K48" s="158"/>
      <c r="L48" s="158"/>
      <c r="M48" s="158"/>
      <c r="N48" s="157"/>
      <c r="O48" s="157"/>
      <c r="P48" s="157"/>
      <c r="Q48" s="157"/>
      <c r="R48" s="158"/>
      <c r="S48" s="158"/>
      <c r="T48" s="158"/>
      <c r="U48" s="158"/>
      <c r="V48" s="158"/>
      <c r="W48" s="158"/>
      <c r="X48" s="158"/>
      <c r="Y48" s="158"/>
      <c r="Z48" s="148"/>
      <c r="AA48" s="148"/>
      <c r="AB48" s="148"/>
      <c r="AC48" s="148"/>
      <c r="AD48" s="148"/>
      <c r="AE48" s="148"/>
      <c r="AF48" s="148"/>
      <c r="AG48" s="148" t="s">
        <v>203</v>
      </c>
      <c r="AH48" s="148">
        <v>5</v>
      </c>
      <c r="AI48" s="148"/>
      <c r="AJ48" s="148"/>
      <c r="AK48" s="148"/>
      <c r="AL48" s="148"/>
      <c r="AM48" s="148"/>
      <c r="AN48" s="148"/>
      <c r="AO48" s="148"/>
      <c r="AP48" s="148"/>
      <c r="AQ48" s="148"/>
      <c r="AR48" s="148"/>
      <c r="AS48" s="148"/>
      <c r="AT48" s="148"/>
      <c r="AU48" s="148"/>
      <c r="AV48" s="148"/>
      <c r="AW48" s="148"/>
      <c r="AX48" s="148"/>
      <c r="AY48" s="148"/>
      <c r="AZ48" s="148"/>
      <c r="BA48" s="148"/>
      <c r="BB48" s="148"/>
      <c r="BC48" s="148"/>
      <c r="BD48" s="148"/>
      <c r="BE48" s="148"/>
      <c r="BF48" s="148"/>
      <c r="BG48" s="148"/>
      <c r="BH48" s="148"/>
    </row>
    <row r="49" spans="1:60" ht="33.75" outlineLevel="1" x14ac:dyDescent="0.2">
      <c r="A49" s="177">
        <v>26</v>
      </c>
      <c r="B49" s="178" t="s">
        <v>305</v>
      </c>
      <c r="C49" s="187" t="s">
        <v>502</v>
      </c>
      <c r="D49" s="179" t="s">
        <v>288</v>
      </c>
      <c r="E49" s="180">
        <v>2</v>
      </c>
      <c r="F49" s="181"/>
      <c r="G49" s="182">
        <f>ROUND(E49*F49,2)</f>
        <v>0</v>
      </c>
      <c r="H49" s="181"/>
      <c r="I49" s="182">
        <f>ROUND(E49*H49,2)</f>
        <v>0</v>
      </c>
      <c r="J49" s="181"/>
      <c r="K49" s="182">
        <f>ROUND(E49*J49,2)</f>
        <v>0</v>
      </c>
      <c r="L49" s="182">
        <v>21</v>
      </c>
      <c r="M49" s="182">
        <f>G49*(1+L49/100)</f>
        <v>0</v>
      </c>
      <c r="N49" s="180">
        <v>0</v>
      </c>
      <c r="O49" s="180">
        <f>ROUND(E49*N49,2)</f>
        <v>0</v>
      </c>
      <c r="P49" s="180">
        <v>0</v>
      </c>
      <c r="Q49" s="180">
        <f>ROUND(E49*P49,2)</f>
        <v>0</v>
      </c>
      <c r="R49" s="182"/>
      <c r="S49" s="182" t="s">
        <v>228</v>
      </c>
      <c r="T49" s="183" t="s">
        <v>207</v>
      </c>
      <c r="U49" s="158">
        <v>0</v>
      </c>
      <c r="V49" s="158">
        <f>ROUND(E49*U49,2)</f>
        <v>0</v>
      </c>
      <c r="W49" s="158"/>
      <c r="X49" s="158" t="s">
        <v>197</v>
      </c>
      <c r="Y49" s="158" t="s">
        <v>198</v>
      </c>
      <c r="Z49" s="148"/>
      <c r="AA49" s="148"/>
      <c r="AB49" s="148"/>
      <c r="AC49" s="148"/>
      <c r="AD49" s="148"/>
      <c r="AE49" s="148"/>
      <c r="AF49" s="148"/>
      <c r="AG49" s="148" t="s">
        <v>208</v>
      </c>
      <c r="AH49" s="148"/>
      <c r="AI49" s="148"/>
      <c r="AJ49" s="148"/>
      <c r="AK49" s="148"/>
      <c r="AL49" s="148"/>
      <c r="AM49" s="148"/>
      <c r="AN49" s="148"/>
      <c r="AO49" s="148"/>
      <c r="AP49" s="148"/>
      <c r="AQ49" s="148"/>
      <c r="AR49" s="148"/>
      <c r="AS49" s="148"/>
      <c r="AT49" s="148"/>
      <c r="AU49" s="148"/>
      <c r="AV49" s="148"/>
      <c r="AW49" s="148"/>
      <c r="AX49" s="148"/>
      <c r="AY49" s="148"/>
      <c r="AZ49" s="148"/>
      <c r="BA49" s="148"/>
      <c r="BB49" s="148"/>
      <c r="BC49" s="148"/>
      <c r="BD49" s="148"/>
      <c r="BE49" s="148"/>
      <c r="BF49" s="148"/>
      <c r="BG49" s="148"/>
      <c r="BH49" s="148"/>
    </row>
    <row r="50" spans="1:60" outlineLevel="1" x14ac:dyDescent="0.2">
      <c r="A50" s="260">
        <v>27</v>
      </c>
      <c r="B50" s="261" t="s">
        <v>503</v>
      </c>
      <c r="C50" s="262" t="s">
        <v>504</v>
      </c>
      <c r="D50" s="171" t="s">
        <v>261</v>
      </c>
      <c r="E50" s="172">
        <v>157</v>
      </c>
      <c r="F50" s="173"/>
      <c r="G50" s="174">
        <f>ROUND(E50*F50,2)</f>
        <v>0</v>
      </c>
      <c r="H50" s="173"/>
      <c r="I50" s="174">
        <f>ROUND(E50*H50,2)</f>
        <v>0</v>
      </c>
      <c r="J50" s="173"/>
      <c r="K50" s="174">
        <f>ROUND(E50*J50,2)</f>
        <v>0</v>
      </c>
      <c r="L50" s="174">
        <v>21</v>
      </c>
      <c r="M50" s="174">
        <f>G50*(1+L50/100)</f>
        <v>0</v>
      </c>
      <c r="N50" s="172">
        <v>0</v>
      </c>
      <c r="O50" s="172">
        <f>ROUND(E50*N50,2)</f>
        <v>0</v>
      </c>
      <c r="P50" s="172">
        <v>0</v>
      </c>
      <c r="Q50" s="172">
        <f>ROUND(E50*P50,2)</f>
        <v>0</v>
      </c>
      <c r="R50" s="174"/>
      <c r="S50" s="174" t="s">
        <v>301</v>
      </c>
      <c r="T50" s="175" t="s">
        <v>302</v>
      </c>
      <c r="U50" s="158">
        <v>0.05</v>
      </c>
      <c r="V50" s="158">
        <f>ROUND(E50*U50,2)</f>
        <v>7.85</v>
      </c>
      <c r="W50" s="158"/>
      <c r="X50" s="158" t="s">
        <v>197</v>
      </c>
      <c r="Y50" s="158" t="s">
        <v>198</v>
      </c>
      <c r="Z50" s="148"/>
      <c r="AA50" s="148"/>
      <c r="AB50" s="148"/>
      <c r="AC50" s="148"/>
      <c r="AD50" s="148"/>
      <c r="AE50" s="148"/>
      <c r="AF50" s="148"/>
      <c r="AG50" s="148" t="s">
        <v>208</v>
      </c>
      <c r="AH50" s="148"/>
      <c r="AI50" s="148"/>
      <c r="AJ50" s="148"/>
      <c r="AK50" s="148"/>
      <c r="AL50" s="148"/>
      <c r="AM50" s="148"/>
      <c r="AN50" s="148"/>
      <c r="AO50" s="148"/>
      <c r="AP50" s="148"/>
      <c r="AQ50" s="148"/>
      <c r="AR50" s="148"/>
      <c r="AS50" s="148"/>
      <c r="AT50" s="148"/>
      <c r="AU50" s="148"/>
      <c r="AV50" s="148"/>
      <c r="AW50" s="148"/>
      <c r="AX50" s="148"/>
      <c r="AY50" s="148"/>
      <c r="AZ50" s="148"/>
      <c r="BA50" s="148"/>
      <c r="BB50" s="148"/>
      <c r="BC50" s="148"/>
      <c r="BD50" s="148"/>
      <c r="BE50" s="148"/>
      <c r="BF50" s="148"/>
      <c r="BG50" s="148"/>
      <c r="BH50" s="148"/>
    </row>
    <row r="51" spans="1:60" outlineLevel="2" x14ac:dyDescent="0.2">
      <c r="A51" s="155"/>
      <c r="B51" s="156"/>
      <c r="C51" s="249" t="s">
        <v>505</v>
      </c>
      <c r="D51" s="250"/>
      <c r="E51" s="250"/>
      <c r="F51" s="250"/>
      <c r="G51" s="250"/>
      <c r="H51" s="158"/>
      <c r="I51" s="158"/>
      <c r="J51" s="158"/>
      <c r="K51" s="158"/>
      <c r="L51" s="158"/>
      <c r="M51" s="158"/>
      <c r="N51" s="157"/>
      <c r="O51" s="157"/>
      <c r="P51" s="157"/>
      <c r="Q51" s="157"/>
      <c r="R51" s="158"/>
      <c r="S51" s="158"/>
      <c r="T51" s="158"/>
      <c r="U51" s="158"/>
      <c r="V51" s="158"/>
      <c r="W51" s="158"/>
      <c r="X51" s="158"/>
      <c r="Y51" s="158"/>
      <c r="Z51" s="148"/>
      <c r="AA51" s="148"/>
      <c r="AB51" s="148"/>
      <c r="AC51" s="148"/>
      <c r="AD51" s="148"/>
      <c r="AE51" s="148"/>
      <c r="AF51" s="148"/>
      <c r="AG51" s="148" t="s">
        <v>312</v>
      </c>
      <c r="AH51" s="148"/>
      <c r="AI51" s="148"/>
      <c r="AJ51" s="148"/>
      <c r="AK51" s="148"/>
      <c r="AL51" s="148"/>
      <c r="AM51" s="148"/>
      <c r="AN51" s="148"/>
      <c r="AO51" s="148"/>
      <c r="AP51" s="148"/>
      <c r="AQ51" s="148"/>
      <c r="AR51" s="148"/>
      <c r="AS51" s="148"/>
      <c r="AT51" s="148"/>
      <c r="AU51" s="148"/>
      <c r="AV51" s="148"/>
      <c r="AW51" s="148"/>
      <c r="AX51" s="148"/>
      <c r="AY51" s="148"/>
      <c r="AZ51" s="148"/>
      <c r="BA51" s="148"/>
      <c r="BB51" s="148"/>
      <c r="BC51" s="148"/>
      <c r="BD51" s="148"/>
      <c r="BE51" s="148"/>
      <c r="BF51" s="148"/>
      <c r="BG51" s="148"/>
      <c r="BH51" s="148"/>
    </row>
    <row r="52" spans="1:60" outlineLevel="1" x14ac:dyDescent="0.2">
      <c r="A52" s="169">
        <v>28</v>
      </c>
      <c r="B52" s="170" t="s">
        <v>309</v>
      </c>
      <c r="C52" s="185" t="s">
        <v>310</v>
      </c>
      <c r="D52" s="171" t="s">
        <v>288</v>
      </c>
      <c r="E52" s="172">
        <v>3</v>
      </c>
      <c r="F52" s="173"/>
      <c r="G52" s="174">
        <f>ROUND(E52*F52,2)</f>
        <v>0</v>
      </c>
      <c r="H52" s="173"/>
      <c r="I52" s="174">
        <f>ROUND(E52*H52,2)</f>
        <v>0</v>
      </c>
      <c r="J52" s="173"/>
      <c r="K52" s="174">
        <f>ROUND(E52*J52,2)</f>
        <v>0</v>
      </c>
      <c r="L52" s="174">
        <v>21</v>
      </c>
      <c r="M52" s="174">
        <f>G52*(1+L52/100)</f>
        <v>0</v>
      </c>
      <c r="N52" s="172">
        <v>2.4000000000000001E-4</v>
      </c>
      <c r="O52" s="172">
        <f>ROUND(E52*N52,2)</f>
        <v>0</v>
      </c>
      <c r="P52" s="172">
        <v>0</v>
      </c>
      <c r="Q52" s="172">
        <f>ROUND(E52*P52,2)</f>
        <v>0</v>
      </c>
      <c r="R52" s="174"/>
      <c r="S52" s="174" t="s">
        <v>301</v>
      </c>
      <c r="T52" s="175" t="s">
        <v>302</v>
      </c>
      <c r="U52" s="158">
        <v>0.4</v>
      </c>
      <c r="V52" s="158">
        <f>ROUND(E52*U52,2)</f>
        <v>1.2</v>
      </c>
      <c r="W52" s="158"/>
      <c r="X52" s="158" t="s">
        <v>197</v>
      </c>
      <c r="Y52" s="158" t="s">
        <v>198</v>
      </c>
      <c r="Z52" s="148"/>
      <c r="AA52" s="148"/>
      <c r="AB52" s="148"/>
      <c r="AC52" s="148"/>
      <c r="AD52" s="148"/>
      <c r="AE52" s="148"/>
      <c r="AF52" s="148"/>
      <c r="AG52" s="148" t="s">
        <v>199</v>
      </c>
      <c r="AH52" s="148"/>
      <c r="AI52" s="148"/>
      <c r="AJ52" s="148"/>
      <c r="AK52" s="148"/>
      <c r="AL52" s="148"/>
      <c r="AM52" s="148"/>
      <c r="AN52" s="148"/>
      <c r="AO52" s="148"/>
      <c r="AP52" s="148"/>
      <c r="AQ52" s="148"/>
      <c r="AR52" s="148"/>
      <c r="AS52" s="148"/>
      <c r="AT52" s="148"/>
      <c r="AU52" s="148"/>
      <c r="AV52" s="148"/>
      <c r="AW52" s="148"/>
      <c r="AX52" s="148"/>
      <c r="AY52" s="148"/>
      <c r="AZ52" s="148"/>
      <c r="BA52" s="148"/>
      <c r="BB52" s="148"/>
      <c r="BC52" s="148"/>
      <c r="BD52" s="148"/>
      <c r="BE52" s="148"/>
      <c r="BF52" s="148"/>
      <c r="BG52" s="148"/>
      <c r="BH52" s="148"/>
    </row>
    <row r="53" spans="1:60" outlineLevel="2" x14ac:dyDescent="0.2">
      <c r="A53" s="155"/>
      <c r="B53" s="156"/>
      <c r="C53" s="249" t="s">
        <v>311</v>
      </c>
      <c r="D53" s="250"/>
      <c r="E53" s="250"/>
      <c r="F53" s="250"/>
      <c r="G53" s="250"/>
      <c r="H53" s="158"/>
      <c r="I53" s="158"/>
      <c r="J53" s="158"/>
      <c r="K53" s="158"/>
      <c r="L53" s="158"/>
      <c r="M53" s="158"/>
      <c r="N53" s="157"/>
      <c r="O53" s="157"/>
      <c r="P53" s="157"/>
      <c r="Q53" s="157"/>
      <c r="R53" s="158"/>
      <c r="S53" s="158"/>
      <c r="T53" s="158"/>
      <c r="U53" s="158"/>
      <c r="V53" s="158"/>
      <c r="W53" s="158"/>
      <c r="X53" s="158"/>
      <c r="Y53" s="158"/>
      <c r="Z53" s="148"/>
      <c r="AA53" s="148"/>
      <c r="AB53" s="148"/>
      <c r="AC53" s="148"/>
      <c r="AD53" s="148"/>
      <c r="AE53" s="148"/>
      <c r="AF53" s="148"/>
      <c r="AG53" s="148" t="s">
        <v>312</v>
      </c>
      <c r="AH53" s="148"/>
      <c r="AI53" s="148"/>
      <c r="AJ53" s="148"/>
      <c r="AK53" s="148"/>
      <c r="AL53" s="148"/>
      <c r="AM53" s="148"/>
      <c r="AN53" s="148"/>
      <c r="AO53" s="148"/>
      <c r="AP53" s="148"/>
      <c r="AQ53" s="148"/>
      <c r="AR53" s="148"/>
      <c r="AS53" s="148"/>
      <c r="AT53" s="148"/>
      <c r="AU53" s="148"/>
      <c r="AV53" s="148"/>
      <c r="AW53" s="148"/>
      <c r="AX53" s="148"/>
      <c r="AY53" s="148"/>
      <c r="AZ53" s="148"/>
      <c r="BA53" s="148"/>
      <c r="BB53" s="148"/>
      <c r="BC53" s="148"/>
      <c r="BD53" s="148"/>
      <c r="BE53" s="148"/>
      <c r="BF53" s="148"/>
      <c r="BG53" s="148"/>
      <c r="BH53" s="148"/>
    </row>
    <row r="54" spans="1:60" ht="22.5" outlineLevel="1" x14ac:dyDescent="0.2">
      <c r="A54" s="263">
        <v>29</v>
      </c>
      <c r="B54" s="264" t="s">
        <v>506</v>
      </c>
      <c r="C54" s="265" t="s">
        <v>507</v>
      </c>
      <c r="D54" s="179" t="s">
        <v>261</v>
      </c>
      <c r="E54" s="180">
        <v>158.57</v>
      </c>
      <c r="F54" s="181"/>
      <c r="G54" s="182">
        <f>ROUND(E54*F54,2)</f>
        <v>0</v>
      </c>
      <c r="H54" s="181"/>
      <c r="I54" s="182">
        <f>ROUND(E54*H54,2)</f>
        <v>0</v>
      </c>
      <c r="J54" s="181"/>
      <c r="K54" s="182">
        <f>ROUND(E54*J54,2)</f>
        <v>0</v>
      </c>
      <c r="L54" s="182">
        <v>21</v>
      </c>
      <c r="M54" s="182">
        <f>G54*(1+L54/100)</f>
        <v>0</v>
      </c>
      <c r="N54" s="180">
        <v>1.06E-3</v>
      </c>
      <c r="O54" s="180">
        <f>ROUND(E54*N54,2)</f>
        <v>0.17</v>
      </c>
      <c r="P54" s="180">
        <v>0</v>
      </c>
      <c r="Q54" s="180">
        <f>ROUND(E54*P54,2)</f>
        <v>0</v>
      </c>
      <c r="R54" s="182"/>
      <c r="S54" s="182" t="s">
        <v>301</v>
      </c>
      <c r="T54" s="183" t="s">
        <v>302</v>
      </c>
      <c r="U54" s="158">
        <v>0</v>
      </c>
      <c r="V54" s="158">
        <f>ROUND(E54*U54,2)</f>
        <v>0</v>
      </c>
      <c r="W54" s="158"/>
      <c r="X54" s="158" t="s">
        <v>255</v>
      </c>
      <c r="Y54" s="158" t="s">
        <v>198</v>
      </c>
      <c r="Z54" s="148"/>
      <c r="AA54" s="148"/>
      <c r="AB54" s="148"/>
      <c r="AC54" s="148"/>
      <c r="AD54" s="148"/>
      <c r="AE54" s="148"/>
      <c r="AF54" s="148"/>
      <c r="AG54" s="148" t="s">
        <v>256</v>
      </c>
      <c r="AH54" s="148"/>
      <c r="AI54" s="148"/>
      <c r="AJ54" s="148"/>
      <c r="AK54" s="148"/>
      <c r="AL54" s="148"/>
      <c r="AM54" s="148"/>
      <c r="AN54" s="148"/>
      <c r="AO54" s="148"/>
      <c r="AP54" s="148"/>
      <c r="AQ54" s="148"/>
      <c r="AR54" s="148"/>
      <c r="AS54" s="148"/>
      <c r="AT54" s="148"/>
      <c r="AU54" s="148"/>
      <c r="AV54" s="148"/>
      <c r="AW54" s="148"/>
      <c r="AX54" s="148"/>
      <c r="AY54" s="148"/>
      <c r="AZ54" s="148"/>
      <c r="BA54" s="148"/>
      <c r="BB54" s="148"/>
      <c r="BC54" s="148"/>
      <c r="BD54" s="148"/>
      <c r="BE54" s="148"/>
      <c r="BF54" s="148"/>
      <c r="BG54" s="148"/>
      <c r="BH54" s="148"/>
    </row>
    <row r="55" spans="1:60" ht="22.5" outlineLevel="1" x14ac:dyDescent="0.2">
      <c r="A55" s="169">
        <v>30</v>
      </c>
      <c r="B55" s="170" t="s">
        <v>315</v>
      </c>
      <c r="C55" s="185" t="s">
        <v>316</v>
      </c>
      <c r="D55" s="171" t="s">
        <v>288</v>
      </c>
      <c r="E55" s="172">
        <v>5</v>
      </c>
      <c r="F55" s="173"/>
      <c r="G55" s="174">
        <f>ROUND(E55*F55,2)</f>
        <v>0</v>
      </c>
      <c r="H55" s="173"/>
      <c r="I55" s="174">
        <f>ROUND(E55*H55,2)</f>
        <v>0</v>
      </c>
      <c r="J55" s="173"/>
      <c r="K55" s="174">
        <f>ROUND(E55*J55,2)</f>
        <v>0</v>
      </c>
      <c r="L55" s="174">
        <v>21</v>
      </c>
      <c r="M55" s="174">
        <f>G55*(1+L55/100)</f>
        <v>0</v>
      </c>
      <c r="N55" s="172">
        <v>6.4999999999999997E-3</v>
      </c>
      <c r="O55" s="172">
        <f>ROUND(E55*N55,2)</f>
        <v>0.03</v>
      </c>
      <c r="P55" s="172">
        <v>0</v>
      </c>
      <c r="Q55" s="172">
        <f>ROUND(E55*P55,2)</f>
        <v>0</v>
      </c>
      <c r="R55" s="174" t="s">
        <v>317</v>
      </c>
      <c r="S55" s="174" t="s">
        <v>195</v>
      </c>
      <c r="T55" s="175" t="s">
        <v>195</v>
      </c>
      <c r="U55" s="158">
        <v>0</v>
      </c>
      <c r="V55" s="158">
        <f>ROUND(E55*U55,2)</f>
        <v>0</v>
      </c>
      <c r="W55" s="158"/>
      <c r="X55" s="158" t="s">
        <v>255</v>
      </c>
      <c r="Y55" s="158" t="s">
        <v>198</v>
      </c>
      <c r="Z55" s="148"/>
      <c r="AA55" s="148"/>
      <c r="AB55" s="148"/>
      <c r="AC55" s="148"/>
      <c r="AD55" s="148"/>
      <c r="AE55" s="148"/>
      <c r="AF55" s="148"/>
      <c r="AG55" s="148" t="s">
        <v>318</v>
      </c>
      <c r="AH55" s="148"/>
      <c r="AI55" s="148"/>
      <c r="AJ55" s="148"/>
      <c r="AK55" s="148"/>
      <c r="AL55" s="148"/>
      <c r="AM55" s="148"/>
      <c r="AN55" s="148"/>
      <c r="AO55" s="148"/>
      <c r="AP55" s="148"/>
      <c r="AQ55" s="148"/>
      <c r="AR55" s="148"/>
      <c r="AS55" s="148"/>
      <c r="AT55" s="148"/>
      <c r="AU55" s="148"/>
      <c r="AV55" s="148"/>
      <c r="AW55" s="148"/>
      <c r="AX55" s="148"/>
      <c r="AY55" s="148"/>
      <c r="AZ55" s="148"/>
      <c r="BA55" s="148"/>
      <c r="BB55" s="148"/>
      <c r="BC55" s="148"/>
      <c r="BD55" s="148"/>
      <c r="BE55" s="148"/>
      <c r="BF55" s="148"/>
      <c r="BG55" s="148"/>
      <c r="BH55" s="148"/>
    </row>
    <row r="56" spans="1:60" outlineLevel="2" x14ac:dyDescent="0.2">
      <c r="A56" s="155"/>
      <c r="B56" s="156"/>
      <c r="C56" s="186" t="s">
        <v>508</v>
      </c>
      <c r="D56" s="159"/>
      <c r="E56" s="160">
        <v>5</v>
      </c>
      <c r="F56" s="158"/>
      <c r="G56" s="158"/>
      <c r="H56" s="158"/>
      <c r="I56" s="158"/>
      <c r="J56" s="158"/>
      <c r="K56" s="158"/>
      <c r="L56" s="158"/>
      <c r="M56" s="158"/>
      <c r="N56" s="157"/>
      <c r="O56" s="157"/>
      <c r="P56" s="157"/>
      <c r="Q56" s="157"/>
      <c r="R56" s="158"/>
      <c r="S56" s="158"/>
      <c r="T56" s="158"/>
      <c r="U56" s="158"/>
      <c r="V56" s="158"/>
      <c r="W56" s="158"/>
      <c r="X56" s="158"/>
      <c r="Y56" s="158"/>
      <c r="Z56" s="148"/>
      <c r="AA56" s="148"/>
      <c r="AB56" s="148"/>
      <c r="AC56" s="148"/>
      <c r="AD56" s="148"/>
      <c r="AE56" s="148"/>
      <c r="AF56" s="148"/>
      <c r="AG56" s="148" t="s">
        <v>203</v>
      </c>
      <c r="AH56" s="148">
        <v>5</v>
      </c>
      <c r="AI56" s="148"/>
      <c r="AJ56" s="148"/>
      <c r="AK56" s="148"/>
      <c r="AL56" s="148"/>
      <c r="AM56" s="148"/>
      <c r="AN56" s="148"/>
      <c r="AO56" s="148"/>
      <c r="AP56" s="148"/>
      <c r="AQ56" s="148"/>
      <c r="AR56" s="148"/>
      <c r="AS56" s="148"/>
      <c r="AT56" s="148"/>
      <c r="AU56" s="148"/>
      <c r="AV56" s="148"/>
      <c r="AW56" s="148"/>
      <c r="AX56" s="148"/>
      <c r="AY56" s="148"/>
      <c r="AZ56" s="148"/>
      <c r="BA56" s="148"/>
      <c r="BB56" s="148"/>
      <c r="BC56" s="148"/>
      <c r="BD56" s="148"/>
      <c r="BE56" s="148"/>
      <c r="BF56" s="148"/>
      <c r="BG56" s="148"/>
      <c r="BH56" s="148"/>
    </row>
    <row r="57" spans="1:60" outlineLevel="1" x14ac:dyDescent="0.2">
      <c r="A57" s="260">
        <v>31</v>
      </c>
      <c r="B57" s="261" t="s">
        <v>320</v>
      </c>
      <c r="C57" s="262" t="s">
        <v>321</v>
      </c>
      <c r="D57" s="171" t="s">
        <v>288</v>
      </c>
      <c r="E57" s="172">
        <v>5</v>
      </c>
      <c r="F57" s="173"/>
      <c r="G57" s="174">
        <f>ROUND(E57*F57,2)</f>
        <v>0</v>
      </c>
      <c r="H57" s="173"/>
      <c r="I57" s="174">
        <f>ROUND(E57*H57,2)</f>
        <v>0</v>
      </c>
      <c r="J57" s="173"/>
      <c r="K57" s="174">
        <f>ROUND(E57*J57,2)</f>
        <v>0</v>
      </c>
      <c r="L57" s="174">
        <v>21</v>
      </c>
      <c r="M57" s="174">
        <f>G57*(1+L57/100)</f>
        <v>0</v>
      </c>
      <c r="N57" s="172">
        <v>4.7999999999999996E-3</v>
      </c>
      <c r="O57" s="172">
        <f>ROUND(E57*N57,2)</f>
        <v>0.02</v>
      </c>
      <c r="P57" s="172">
        <v>0</v>
      </c>
      <c r="Q57" s="172">
        <f>ROUND(E57*P57,2)</f>
        <v>0</v>
      </c>
      <c r="R57" s="174"/>
      <c r="S57" s="174" t="s">
        <v>301</v>
      </c>
      <c r="T57" s="175" t="s">
        <v>302</v>
      </c>
      <c r="U57" s="158">
        <v>0</v>
      </c>
      <c r="V57" s="158">
        <f>ROUND(E57*U57,2)</f>
        <v>0</v>
      </c>
      <c r="W57" s="158"/>
      <c r="X57" s="158" t="s">
        <v>255</v>
      </c>
      <c r="Y57" s="158" t="s">
        <v>198</v>
      </c>
      <c r="Z57" s="148"/>
      <c r="AA57" s="148"/>
      <c r="AB57" s="148"/>
      <c r="AC57" s="148"/>
      <c r="AD57" s="148"/>
      <c r="AE57" s="148"/>
      <c r="AF57" s="148"/>
      <c r="AG57" s="148" t="s">
        <v>318</v>
      </c>
      <c r="AH57" s="148"/>
      <c r="AI57" s="148"/>
      <c r="AJ57" s="148"/>
      <c r="AK57" s="148"/>
      <c r="AL57" s="148"/>
      <c r="AM57" s="148"/>
      <c r="AN57" s="148"/>
      <c r="AO57" s="148"/>
      <c r="AP57" s="148"/>
      <c r="AQ57" s="148"/>
      <c r="AR57" s="148"/>
      <c r="AS57" s="148"/>
      <c r="AT57" s="148"/>
      <c r="AU57" s="148"/>
      <c r="AV57" s="148"/>
      <c r="AW57" s="148"/>
      <c r="AX57" s="148"/>
      <c r="AY57" s="148"/>
      <c r="AZ57" s="148"/>
      <c r="BA57" s="148"/>
      <c r="BB57" s="148"/>
      <c r="BC57" s="148"/>
      <c r="BD57" s="148"/>
      <c r="BE57" s="148"/>
      <c r="BF57" s="148"/>
      <c r="BG57" s="148"/>
      <c r="BH57" s="148"/>
    </row>
    <row r="58" spans="1:60" outlineLevel="2" x14ac:dyDescent="0.2">
      <c r="A58" s="155"/>
      <c r="B58" s="156"/>
      <c r="C58" s="249" t="s">
        <v>322</v>
      </c>
      <c r="D58" s="250"/>
      <c r="E58" s="250"/>
      <c r="F58" s="250"/>
      <c r="G58" s="250"/>
      <c r="H58" s="158"/>
      <c r="I58" s="158"/>
      <c r="J58" s="158"/>
      <c r="K58" s="158"/>
      <c r="L58" s="158"/>
      <c r="M58" s="158"/>
      <c r="N58" s="157"/>
      <c r="O58" s="157"/>
      <c r="P58" s="157"/>
      <c r="Q58" s="157"/>
      <c r="R58" s="158"/>
      <c r="S58" s="158"/>
      <c r="T58" s="158"/>
      <c r="U58" s="158"/>
      <c r="V58" s="158"/>
      <c r="W58" s="158"/>
      <c r="X58" s="158"/>
      <c r="Y58" s="158"/>
      <c r="Z58" s="148"/>
      <c r="AA58" s="148"/>
      <c r="AB58" s="148"/>
      <c r="AC58" s="148"/>
      <c r="AD58" s="148"/>
      <c r="AE58" s="148"/>
      <c r="AF58" s="148"/>
      <c r="AG58" s="148" t="s">
        <v>312</v>
      </c>
      <c r="AH58" s="148"/>
      <c r="AI58" s="148"/>
      <c r="AJ58" s="148"/>
      <c r="AK58" s="148"/>
      <c r="AL58" s="148"/>
      <c r="AM58" s="148"/>
      <c r="AN58" s="148"/>
      <c r="AO58" s="148"/>
      <c r="AP58" s="148"/>
      <c r="AQ58" s="148"/>
      <c r="AR58" s="148"/>
      <c r="AS58" s="148"/>
      <c r="AT58" s="148"/>
      <c r="AU58" s="148"/>
      <c r="AV58" s="148"/>
      <c r="AW58" s="148"/>
      <c r="AX58" s="148"/>
      <c r="AY58" s="148"/>
      <c r="AZ58" s="148"/>
      <c r="BA58" s="148"/>
      <c r="BB58" s="148"/>
      <c r="BC58" s="148"/>
      <c r="BD58" s="148"/>
      <c r="BE58" s="148"/>
      <c r="BF58" s="148"/>
      <c r="BG58" s="148"/>
      <c r="BH58" s="148"/>
    </row>
    <row r="59" spans="1:60" outlineLevel="3" x14ac:dyDescent="0.2">
      <c r="A59" s="155"/>
      <c r="B59" s="156"/>
      <c r="C59" s="251" t="s">
        <v>323</v>
      </c>
      <c r="D59" s="252"/>
      <c r="E59" s="252"/>
      <c r="F59" s="252"/>
      <c r="G59" s="252"/>
      <c r="H59" s="158"/>
      <c r="I59" s="158"/>
      <c r="J59" s="158"/>
      <c r="K59" s="158"/>
      <c r="L59" s="158"/>
      <c r="M59" s="158"/>
      <c r="N59" s="157"/>
      <c r="O59" s="157"/>
      <c r="P59" s="157"/>
      <c r="Q59" s="157"/>
      <c r="R59" s="158"/>
      <c r="S59" s="158"/>
      <c r="T59" s="158"/>
      <c r="U59" s="158"/>
      <c r="V59" s="158"/>
      <c r="W59" s="158"/>
      <c r="X59" s="158"/>
      <c r="Y59" s="158"/>
      <c r="Z59" s="148"/>
      <c r="AA59" s="148"/>
      <c r="AB59" s="148"/>
      <c r="AC59" s="148"/>
      <c r="AD59" s="148"/>
      <c r="AE59" s="148"/>
      <c r="AF59" s="148"/>
      <c r="AG59" s="148" t="s">
        <v>312</v>
      </c>
      <c r="AH59" s="148"/>
      <c r="AI59" s="148"/>
      <c r="AJ59" s="148"/>
      <c r="AK59" s="148"/>
      <c r="AL59" s="148"/>
      <c r="AM59" s="148"/>
      <c r="AN59" s="148"/>
      <c r="AO59" s="148"/>
      <c r="AP59" s="148"/>
      <c r="AQ59" s="148"/>
      <c r="AR59" s="148"/>
      <c r="AS59" s="148"/>
      <c r="AT59" s="148"/>
      <c r="AU59" s="148"/>
      <c r="AV59" s="148"/>
      <c r="AW59" s="148"/>
      <c r="AX59" s="148"/>
      <c r="AY59" s="148"/>
      <c r="AZ59" s="148"/>
      <c r="BA59" s="148"/>
      <c r="BB59" s="148"/>
      <c r="BC59" s="148"/>
      <c r="BD59" s="148"/>
      <c r="BE59" s="148"/>
      <c r="BF59" s="148"/>
      <c r="BG59" s="148"/>
      <c r="BH59" s="148"/>
    </row>
    <row r="60" spans="1:60" outlineLevel="2" x14ac:dyDescent="0.2">
      <c r="A60" s="155"/>
      <c r="B60" s="156"/>
      <c r="C60" s="186" t="s">
        <v>508</v>
      </c>
      <c r="D60" s="159"/>
      <c r="E60" s="160">
        <v>5</v>
      </c>
      <c r="F60" s="158"/>
      <c r="G60" s="158"/>
      <c r="H60" s="158"/>
      <c r="I60" s="158"/>
      <c r="J60" s="158"/>
      <c r="K60" s="158"/>
      <c r="L60" s="158"/>
      <c r="M60" s="158"/>
      <c r="N60" s="157"/>
      <c r="O60" s="157"/>
      <c r="P60" s="157"/>
      <c r="Q60" s="157"/>
      <c r="R60" s="158"/>
      <c r="S60" s="158"/>
      <c r="T60" s="158"/>
      <c r="U60" s="158"/>
      <c r="V60" s="158"/>
      <c r="W60" s="158"/>
      <c r="X60" s="158"/>
      <c r="Y60" s="158"/>
      <c r="Z60" s="148"/>
      <c r="AA60" s="148"/>
      <c r="AB60" s="148"/>
      <c r="AC60" s="148"/>
      <c r="AD60" s="148"/>
      <c r="AE60" s="148"/>
      <c r="AF60" s="148"/>
      <c r="AG60" s="148" t="s">
        <v>203</v>
      </c>
      <c r="AH60" s="148">
        <v>5</v>
      </c>
      <c r="AI60" s="148"/>
      <c r="AJ60" s="148"/>
      <c r="AK60" s="148"/>
      <c r="AL60" s="148"/>
      <c r="AM60" s="148"/>
      <c r="AN60" s="148"/>
      <c r="AO60" s="148"/>
      <c r="AP60" s="148"/>
      <c r="AQ60" s="148"/>
      <c r="AR60" s="148"/>
      <c r="AS60" s="148"/>
      <c r="AT60" s="148"/>
      <c r="AU60" s="148"/>
      <c r="AV60" s="148"/>
      <c r="AW60" s="148"/>
      <c r="AX60" s="148"/>
      <c r="AY60" s="148"/>
      <c r="AZ60" s="148"/>
      <c r="BA60" s="148"/>
      <c r="BB60" s="148"/>
      <c r="BC60" s="148"/>
      <c r="BD60" s="148"/>
      <c r="BE60" s="148"/>
      <c r="BF60" s="148"/>
      <c r="BG60" s="148"/>
      <c r="BH60" s="148"/>
    </row>
    <row r="61" spans="1:60" outlineLevel="1" x14ac:dyDescent="0.2">
      <c r="A61" s="260">
        <v>32</v>
      </c>
      <c r="B61" s="261" t="s">
        <v>509</v>
      </c>
      <c r="C61" s="262" t="s">
        <v>510</v>
      </c>
      <c r="D61" s="171" t="s">
        <v>288</v>
      </c>
      <c r="E61" s="172">
        <v>5</v>
      </c>
      <c r="F61" s="173"/>
      <c r="G61" s="174">
        <f>ROUND(E61*F61,2)</f>
        <v>0</v>
      </c>
      <c r="H61" s="173"/>
      <c r="I61" s="174">
        <f>ROUND(E61*H61,2)</f>
        <v>0</v>
      </c>
      <c r="J61" s="173"/>
      <c r="K61" s="174">
        <f>ROUND(E61*J61,2)</f>
        <v>0</v>
      </c>
      <c r="L61" s="174">
        <v>21</v>
      </c>
      <c r="M61" s="174">
        <f>G61*(1+L61/100)</f>
        <v>0</v>
      </c>
      <c r="N61" s="172">
        <v>6.6000000000000003E-2</v>
      </c>
      <c r="O61" s="172">
        <f>ROUND(E61*N61,2)</f>
        <v>0.33</v>
      </c>
      <c r="P61" s="172">
        <v>0</v>
      </c>
      <c r="Q61" s="172">
        <f>ROUND(E61*P61,2)</f>
        <v>0</v>
      </c>
      <c r="R61" s="174"/>
      <c r="S61" s="174" t="s">
        <v>301</v>
      </c>
      <c r="T61" s="175" t="s">
        <v>302</v>
      </c>
      <c r="U61" s="158">
        <v>0</v>
      </c>
      <c r="V61" s="158">
        <f>ROUND(E61*U61,2)</f>
        <v>0</v>
      </c>
      <c r="W61" s="158"/>
      <c r="X61" s="158" t="s">
        <v>255</v>
      </c>
      <c r="Y61" s="158" t="s">
        <v>198</v>
      </c>
      <c r="Z61" s="148"/>
      <c r="AA61" s="148"/>
      <c r="AB61" s="148"/>
      <c r="AC61" s="148"/>
      <c r="AD61" s="148"/>
      <c r="AE61" s="148"/>
      <c r="AF61" s="148"/>
      <c r="AG61" s="148" t="s">
        <v>318</v>
      </c>
      <c r="AH61" s="148"/>
      <c r="AI61" s="148"/>
      <c r="AJ61" s="148"/>
      <c r="AK61" s="148"/>
      <c r="AL61" s="148"/>
      <c r="AM61" s="148"/>
      <c r="AN61" s="148"/>
      <c r="AO61" s="148"/>
      <c r="AP61" s="148"/>
      <c r="AQ61" s="148"/>
      <c r="AR61" s="148"/>
      <c r="AS61" s="148"/>
      <c r="AT61" s="148"/>
      <c r="AU61" s="148"/>
      <c r="AV61" s="148"/>
      <c r="AW61" s="148"/>
      <c r="AX61" s="148"/>
      <c r="AY61" s="148"/>
      <c r="AZ61" s="148"/>
      <c r="BA61" s="148"/>
      <c r="BB61" s="148"/>
      <c r="BC61" s="148"/>
      <c r="BD61" s="148"/>
      <c r="BE61" s="148"/>
      <c r="BF61" s="148"/>
      <c r="BG61" s="148"/>
      <c r="BH61" s="148"/>
    </row>
    <row r="62" spans="1:60" outlineLevel="2" x14ac:dyDescent="0.2">
      <c r="A62" s="155"/>
      <c r="B62" s="156"/>
      <c r="C62" s="186" t="s">
        <v>508</v>
      </c>
      <c r="D62" s="159"/>
      <c r="E62" s="160">
        <v>5</v>
      </c>
      <c r="F62" s="158"/>
      <c r="G62" s="158"/>
      <c r="H62" s="158"/>
      <c r="I62" s="158"/>
      <c r="J62" s="158"/>
      <c r="K62" s="158"/>
      <c r="L62" s="158"/>
      <c r="M62" s="158"/>
      <c r="N62" s="157"/>
      <c r="O62" s="157"/>
      <c r="P62" s="157"/>
      <c r="Q62" s="157"/>
      <c r="R62" s="158"/>
      <c r="S62" s="158"/>
      <c r="T62" s="158"/>
      <c r="U62" s="158"/>
      <c r="V62" s="158"/>
      <c r="W62" s="158"/>
      <c r="X62" s="158"/>
      <c r="Y62" s="158"/>
      <c r="Z62" s="148"/>
      <c r="AA62" s="148"/>
      <c r="AB62" s="148"/>
      <c r="AC62" s="148"/>
      <c r="AD62" s="148"/>
      <c r="AE62" s="148"/>
      <c r="AF62" s="148"/>
      <c r="AG62" s="148" t="s">
        <v>203</v>
      </c>
      <c r="AH62" s="148">
        <v>5</v>
      </c>
      <c r="AI62" s="148"/>
      <c r="AJ62" s="148"/>
      <c r="AK62" s="148"/>
      <c r="AL62" s="148"/>
      <c r="AM62" s="148"/>
      <c r="AN62" s="148"/>
      <c r="AO62" s="148"/>
      <c r="AP62" s="148"/>
      <c r="AQ62" s="148"/>
      <c r="AR62" s="148"/>
      <c r="AS62" s="148"/>
      <c r="AT62" s="148"/>
      <c r="AU62" s="148"/>
      <c r="AV62" s="148"/>
      <c r="AW62" s="148"/>
      <c r="AX62" s="148"/>
      <c r="AY62" s="148"/>
      <c r="AZ62" s="148"/>
      <c r="BA62" s="148"/>
      <c r="BB62" s="148"/>
      <c r="BC62" s="148"/>
      <c r="BD62" s="148"/>
      <c r="BE62" s="148"/>
      <c r="BF62" s="148"/>
      <c r="BG62" s="148"/>
      <c r="BH62" s="148"/>
    </row>
    <row r="63" spans="1:60" outlineLevel="1" x14ac:dyDescent="0.2">
      <c r="A63" s="169">
        <v>33</v>
      </c>
      <c r="B63" s="170" t="s">
        <v>327</v>
      </c>
      <c r="C63" s="185" t="s">
        <v>328</v>
      </c>
      <c r="D63" s="171" t="s">
        <v>288</v>
      </c>
      <c r="E63" s="172">
        <v>5</v>
      </c>
      <c r="F63" s="173"/>
      <c r="G63" s="174">
        <f>ROUND(E63*F63,2)</f>
        <v>0</v>
      </c>
      <c r="H63" s="173"/>
      <c r="I63" s="174">
        <f>ROUND(E63*H63,2)</f>
        <v>0</v>
      </c>
      <c r="J63" s="173"/>
      <c r="K63" s="174">
        <f>ROUND(E63*J63,2)</f>
        <v>0</v>
      </c>
      <c r="L63" s="174">
        <v>21</v>
      </c>
      <c r="M63" s="174">
        <f>G63*(1+L63/100)</f>
        <v>0</v>
      </c>
      <c r="N63" s="172">
        <v>0</v>
      </c>
      <c r="O63" s="172">
        <f>ROUND(E63*N63,2)</f>
        <v>0</v>
      </c>
      <c r="P63" s="172">
        <v>0</v>
      </c>
      <c r="Q63" s="172">
        <f>ROUND(E63*P63,2)</f>
        <v>0</v>
      </c>
      <c r="R63" s="174" t="s">
        <v>317</v>
      </c>
      <c r="S63" s="174" t="s">
        <v>195</v>
      </c>
      <c r="T63" s="175" t="s">
        <v>195</v>
      </c>
      <c r="U63" s="158">
        <v>0</v>
      </c>
      <c r="V63" s="158">
        <f>ROUND(E63*U63,2)</f>
        <v>0</v>
      </c>
      <c r="W63" s="158"/>
      <c r="X63" s="158" t="s">
        <v>255</v>
      </c>
      <c r="Y63" s="158" t="s">
        <v>198</v>
      </c>
      <c r="Z63" s="148"/>
      <c r="AA63" s="148"/>
      <c r="AB63" s="148"/>
      <c r="AC63" s="148"/>
      <c r="AD63" s="148"/>
      <c r="AE63" s="148"/>
      <c r="AF63" s="148"/>
      <c r="AG63" s="148" t="s">
        <v>318</v>
      </c>
      <c r="AH63" s="148"/>
      <c r="AI63" s="148"/>
      <c r="AJ63" s="148"/>
      <c r="AK63" s="148"/>
      <c r="AL63" s="148"/>
      <c r="AM63" s="148"/>
      <c r="AN63" s="148"/>
      <c r="AO63" s="148"/>
      <c r="AP63" s="148"/>
      <c r="AQ63" s="148"/>
      <c r="AR63" s="148"/>
      <c r="AS63" s="148"/>
      <c r="AT63" s="148"/>
      <c r="AU63" s="148"/>
      <c r="AV63" s="148"/>
      <c r="AW63" s="148"/>
      <c r="AX63" s="148"/>
      <c r="AY63" s="148"/>
      <c r="AZ63" s="148"/>
      <c r="BA63" s="148"/>
      <c r="BB63" s="148"/>
      <c r="BC63" s="148"/>
      <c r="BD63" s="148"/>
      <c r="BE63" s="148"/>
      <c r="BF63" s="148"/>
      <c r="BG63" s="148"/>
      <c r="BH63" s="148"/>
    </row>
    <row r="64" spans="1:60" outlineLevel="2" x14ac:dyDescent="0.2">
      <c r="A64" s="155"/>
      <c r="B64" s="156"/>
      <c r="C64" s="186" t="s">
        <v>511</v>
      </c>
      <c r="D64" s="159"/>
      <c r="E64" s="160">
        <v>5</v>
      </c>
      <c r="F64" s="158"/>
      <c r="G64" s="158"/>
      <c r="H64" s="158"/>
      <c r="I64" s="158"/>
      <c r="J64" s="158"/>
      <c r="K64" s="158"/>
      <c r="L64" s="158"/>
      <c r="M64" s="158"/>
      <c r="N64" s="157"/>
      <c r="O64" s="157"/>
      <c r="P64" s="157"/>
      <c r="Q64" s="157"/>
      <c r="R64" s="158"/>
      <c r="S64" s="158"/>
      <c r="T64" s="158"/>
      <c r="U64" s="158"/>
      <c r="V64" s="158"/>
      <c r="W64" s="158"/>
      <c r="X64" s="158"/>
      <c r="Y64" s="158"/>
      <c r="Z64" s="148"/>
      <c r="AA64" s="148"/>
      <c r="AB64" s="148"/>
      <c r="AC64" s="148"/>
      <c r="AD64" s="148"/>
      <c r="AE64" s="148"/>
      <c r="AF64" s="148"/>
      <c r="AG64" s="148" t="s">
        <v>203</v>
      </c>
      <c r="AH64" s="148">
        <v>5</v>
      </c>
      <c r="AI64" s="148"/>
      <c r="AJ64" s="148"/>
      <c r="AK64" s="148"/>
      <c r="AL64" s="148"/>
      <c r="AM64" s="148"/>
      <c r="AN64" s="148"/>
      <c r="AO64" s="148"/>
      <c r="AP64" s="148"/>
      <c r="AQ64" s="148"/>
      <c r="AR64" s="148"/>
      <c r="AS64" s="148"/>
      <c r="AT64" s="148"/>
      <c r="AU64" s="148"/>
      <c r="AV64" s="148"/>
      <c r="AW64" s="148"/>
      <c r="AX64" s="148"/>
      <c r="AY64" s="148"/>
      <c r="AZ64" s="148"/>
      <c r="BA64" s="148"/>
      <c r="BB64" s="148"/>
      <c r="BC64" s="148"/>
      <c r="BD64" s="148"/>
      <c r="BE64" s="148"/>
      <c r="BF64" s="148"/>
      <c r="BG64" s="148"/>
      <c r="BH64" s="148"/>
    </row>
    <row r="65" spans="1:60" ht="22.5" outlineLevel="1" x14ac:dyDescent="0.2">
      <c r="A65" s="169">
        <v>34</v>
      </c>
      <c r="B65" s="170" t="s">
        <v>330</v>
      </c>
      <c r="C65" s="185" t="s">
        <v>331</v>
      </c>
      <c r="D65" s="171" t="s">
        <v>288</v>
      </c>
      <c r="E65" s="172">
        <v>5</v>
      </c>
      <c r="F65" s="173"/>
      <c r="G65" s="174">
        <f>ROUND(E65*F65,2)</f>
        <v>0</v>
      </c>
      <c r="H65" s="173"/>
      <c r="I65" s="174">
        <f>ROUND(E65*H65,2)</f>
        <v>0</v>
      </c>
      <c r="J65" s="173"/>
      <c r="K65" s="174">
        <f>ROUND(E65*J65,2)</f>
        <v>0</v>
      </c>
      <c r="L65" s="174">
        <v>21</v>
      </c>
      <c r="M65" s="174">
        <f>G65*(1+L65/100)</f>
        <v>0</v>
      </c>
      <c r="N65" s="172">
        <v>4.0000000000000001E-3</v>
      </c>
      <c r="O65" s="172">
        <f>ROUND(E65*N65,2)</f>
        <v>0.02</v>
      </c>
      <c r="P65" s="172">
        <v>0</v>
      </c>
      <c r="Q65" s="172">
        <f>ROUND(E65*P65,2)</f>
        <v>0</v>
      </c>
      <c r="R65" s="174" t="s">
        <v>317</v>
      </c>
      <c r="S65" s="174" t="s">
        <v>195</v>
      </c>
      <c r="T65" s="175" t="s">
        <v>195</v>
      </c>
      <c r="U65" s="158">
        <v>0</v>
      </c>
      <c r="V65" s="158">
        <f>ROUND(E65*U65,2)</f>
        <v>0</v>
      </c>
      <c r="W65" s="158"/>
      <c r="X65" s="158" t="s">
        <v>255</v>
      </c>
      <c r="Y65" s="158" t="s">
        <v>198</v>
      </c>
      <c r="Z65" s="148"/>
      <c r="AA65" s="148"/>
      <c r="AB65" s="148"/>
      <c r="AC65" s="148"/>
      <c r="AD65" s="148"/>
      <c r="AE65" s="148"/>
      <c r="AF65" s="148"/>
      <c r="AG65" s="148" t="s">
        <v>318</v>
      </c>
      <c r="AH65" s="148"/>
      <c r="AI65" s="148"/>
      <c r="AJ65" s="148"/>
      <c r="AK65" s="148"/>
      <c r="AL65" s="148"/>
      <c r="AM65" s="148"/>
      <c r="AN65" s="148"/>
      <c r="AO65" s="148"/>
      <c r="AP65" s="148"/>
      <c r="AQ65" s="148"/>
      <c r="AR65" s="148"/>
      <c r="AS65" s="148"/>
      <c r="AT65" s="148"/>
      <c r="AU65" s="148"/>
      <c r="AV65" s="148"/>
      <c r="AW65" s="148"/>
      <c r="AX65" s="148"/>
      <c r="AY65" s="148"/>
      <c r="AZ65" s="148"/>
      <c r="BA65" s="148"/>
      <c r="BB65" s="148"/>
      <c r="BC65" s="148"/>
      <c r="BD65" s="148"/>
      <c r="BE65" s="148"/>
      <c r="BF65" s="148"/>
      <c r="BG65" s="148"/>
      <c r="BH65" s="148"/>
    </row>
    <row r="66" spans="1:60" outlineLevel="2" x14ac:dyDescent="0.2">
      <c r="A66" s="155"/>
      <c r="B66" s="156"/>
      <c r="C66" s="186" t="s">
        <v>508</v>
      </c>
      <c r="D66" s="159"/>
      <c r="E66" s="160">
        <v>5</v>
      </c>
      <c r="F66" s="158"/>
      <c r="G66" s="158"/>
      <c r="H66" s="158"/>
      <c r="I66" s="158"/>
      <c r="J66" s="158"/>
      <c r="K66" s="158"/>
      <c r="L66" s="158"/>
      <c r="M66" s="158"/>
      <c r="N66" s="157"/>
      <c r="O66" s="157"/>
      <c r="P66" s="157"/>
      <c r="Q66" s="157"/>
      <c r="R66" s="158"/>
      <c r="S66" s="158"/>
      <c r="T66" s="158"/>
      <c r="U66" s="158"/>
      <c r="V66" s="158"/>
      <c r="W66" s="158"/>
      <c r="X66" s="158"/>
      <c r="Y66" s="158"/>
      <c r="Z66" s="148"/>
      <c r="AA66" s="148"/>
      <c r="AB66" s="148"/>
      <c r="AC66" s="148"/>
      <c r="AD66" s="148"/>
      <c r="AE66" s="148"/>
      <c r="AF66" s="148"/>
      <c r="AG66" s="148" t="s">
        <v>203</v>
      </c>
      <c r="AH66" s="148">
        <v>5</v>
      </c>
      <c r="AI66" s="148"/>
      <c r="AJ66" s="148"/>
      <c r="AK66" s="148"/>
      <c r="AL66" s="148"/>
      <c r="AM66" s="148"/>
      <c r="AN66" s="148"/>
      <c r="AO66" s="148"/>
      <c r="AP66" s="148"/>
      <c r="AQ66" s="148"/>
      <c r="AR66" s="148"/>
      <c r="AS66" s="148"/>
      <c r="AT66" s="148"/>
      <c r="AU66" s="148"/>
      <c r="AV66" s="148"/>
      <c r="AW66" s="148"/>
      <c r="AX66" s="148"/>
      <c r="AY66" s="148"/>
      <c r="AZ66" s="148"/>
      <c r="BA66" s="148"/>
      <c r="BB66" s="148"/>
      <c r="BC66" s="148"/>
      <c r="BD66" s="148"/>
      <c r="BE66" s="148"/>
      <c r="BF66" s="148"/>
      <c r="BG66" s="148"/>
      <c r="BH66" s="148"/>
    </row>
    <row r="67" spans="1:60" outlineLevel="1" x14ac:dyDescent="0.2">
      <c r="A67" s="177">
        <v>35</v>
      </c>
      <c r="B67" s="178" t="s">
        <v>486</v>
      </c>
      <c r="C67" s="187" t="s">
        <v>512</v>
      </c>
      <c r="D67" s="179" t="s">
        <v>288</v>
      </c>
      <c r="E67" s="180">
        <v>1</v>
      </c>
      <c r="F67" s="181"/>
      <c r="G67" s="182">
        <f>ROUND(E67*F67,2)</f>
        <v>0</v>
      </c>
      <c r="H67" s="181"/>
      <c r="I67" s="182">
        <f>ROUND(E67*H67,2)</f>
        <v>0</v>
      </c>
      <c r="J67" s="181"/>
      <c r="K67" s="182">
        <f>ROUND(E67*J67,2)</f>
        <v>0</v>
      </c>
      <c r="L67" s="182">
        <v>21</v>
      </c>
      <c r="M67" s="182">
        <f>G67*(1+L67/100)</f>
        <v>0</v>
      </c>
      <c r="N67" s="180">
        <v>6.4999999999999997E-3</v>
      </c>
      <c r="O67" s="180">
        <f>ROUND(E67*N67,2)</f>
        <v>0.01</v>
      </c>
      <c r="P67" s="180">
        <v>0</v>
      </c>
      <c r="Q67" s="180">
        <f>ROUND(E67*P67,2)</f>
        <v>0</v>
      </c>
      <c r="R67" s="182"/>
      <c r="S67" s="182" t="s">
        <v>228</v>
      </c>
      <c r="T67" s="183" t="s">
        <v>207</v>
      </c>
      <c r="U67" s="158">
        <v>0</v>
      </c>
      <c r="V67" s="158">
        <f>ROUND(E67*U67,2)</f>
        <v>0</v>
      </c>
      <c r="W67" s="158"/>
      <c r="X67" s="158" t="s">
        <v>255</v>
      </c>
      <c r="Y67" s="158" t="s">
        <v>198</v>
      </c>
      <c r="Z67" s="148"/>
      <c r="AA67" s="148"/>
      <c r="AB67" s="148"/>
      <c r="AC67" s="148"/>
      <c r="AD67" s="148"/>
      <c r="AE67" s="148"/>
      <c r="AF67" s="148"/>
      <c r="AG67" s="148" t="s">
        <v>256</v>
      </c>
      <c r="AH67" s="148"/>
      <c r="AI67" s="148"/>
      <c r="AJ67" s="148"/>
      <c r="AK67" s="148"/>
      <c r="AL67" s="148"/>
      <c r="AM67" s="148"/>
      <c r="AN67" s="148"/>
      <c r="AO67" s="148"/>
      <c r="AP67" s="148"/>
      <c r="AQ67" s="148"/>
      <c r="AR67" s="148"/>
      <c r="AS67" s="148"/>
      <c r="AT67" s="148"/>
      <c r="AU67" s="148"/>
      <c r="AV67" s="148"/>
      <c r="AW67" s="148"/>
      <c r="AX67" s="148"/>
      <c r="AY67" s="148"/>
      <c r="AZ67" s="148"/>
      <c r="BA67" s="148"/>
      <c r="BB67" s="148"/>
      <c r="BC67" s="148"/>
      <c r="BD67" s="148"/>
      <c r="BE67" s="148"/>
      <c r="BF67" s="148"/>
      <c r="BG67" s="148"/>
      <c r="BH67" s="148"/>
    </row>
    <row r="68" spans="1:60" outlineLevel="1" x14ac:dyDescent="0.2">
      <c r="A68" s="177">
        <v>36</v>
      </c>
      <c r="B68" s="178" t="s">
        <v>340</v>
      </c>
      <c r="C68" s="187" t="s">
        <v>513</v>
      </c>
      <c r="D68" s="179" t="s">
        <v>288</v>
      </c>
      <c r="E68" s="180">
        <v>1</v>
      </c>
      <c r="F68" s="181"/>
      <c r="G68" s="182">
        <f>ROUND(E68*F68,2)</f>
        <v>0</v>
      </c>
      <c r="H68" s="181"/>
      <c r="I68" s="182">
        <f>ROUND(E68*H68,2)</f>
        <v>0</v>
      </c>
      <c r="J68" s="181"/>
      <c r="K68" s="182">
        <f>ROUND(E68*J68,2)</f>
        <v>0</v>
      </c>
      <c r="L68" s="182">
        <v>21</v>
      </c>
      <c r="M68" s="182">
        <f>G68*(1+L68/100)</f>
        <v>0</v>
      </c>
      <c r="N68" s="180">
        <v>6.7000000000000002E-3</v>
      </c>
      <c r="O68" s="180">
        <f>ROUND(E68*N68,2)</f>
        <v>0.01</v>
      </c>
      <c r="P68" s="180">
        <v>0</v>
      </c>
      <c r="Q68" s="180">
        <f>ROUND(E68*P68,2)</f>
        <v>0</v>
      </c>
      <c r="R68" s="182"/>
      <c r="S68" s="182" t="s">
        <v>228</v>
      </c>
      <c r="T68" s="183" t="s">
        <v>207</v>
      </c>
      <c r="U68" s="158">
        <v>0</v>
      </c>
      <c r="V68" s="158">
        <f>ROUND(E68*U68,2)</f>
        <v>0</v>
      </c>
      <c r="W68" s="158"/>
      <c r="X68" s="158" t="s">
        <v>255</v>
      </c>
      <c r="Y68" s="158" t="s">
        <v>198</v>
      </c>
      <c r="Z68" s="148"/>
      <c r="AA68" s="148"/>
      <c r="AB68" s="148"/>
      <c r="AC68" s="148"/>
      <c r="AD68" s="148"/>
      <c r="AE68" s="148"/>
      <c r="AF68" s="148"/>
      <c r="AG68" s="148" t="s">
        <v>256</v>
      </c>
      <c r="AH68" s="148"/>
      <c r="AI68" s="148"/>
      <c r="AJ68" s="148"/>
      <c r="AK68" s="148"/>
      <c r="AL68" s="148"/>
      <c r="AM68" s="148"/>
      <c r="AN68" s="148"/>
      <c r="AO68" s="148"/>
      <c r="AP68" s="148"/>
      <c r="AQ68" s="148"/>
      <c r="AR68" s="148"/>
      <c r="AS68" s="148"/>
      <c r="AT68" s="148"/>
      <c r="AU68" s="148"/>
      <c r="AV68" s="148"/>
      <c r="AW68" s="148"/>
      <c r="AX68" s="148"/>
      <c r="AY68" s="148"/>
      <c r="AZ68" s="148"/>
      <c r="BA68" s="148"/>
      <c r="BB68" s="148"/>
      <c r="BC68" s="148"/>
      <c r="BD68" s="148"/>
      <c r="BE68" s="148"/>
      <c r="BF68" s="148"/>
      <c r="BG68" s="148"/>
      <c r="BH68" s="148"/>
    </row>
    <row r="69" spans="1:60" outlineLevel="1" x14ac:dyDescent="0.2">
      <c r="A69" s="169">
        <v>37</v>
      </c>
      <c r="B69" s="170" t="s">
        <v>348</v>
      </c>
      <c r="C69" s="185" t="s">
        <v>349</v>
      </c>
      <c r="D69" s="171" t="s">
        <v>350</v>
      </c>
      <c r="E69" s="172">
        <v>5</v>
      </c>
      <c r="F69" s="173"/>
      <c r="G69" s="174">
        <f>ROUND(E69*F69,2)</f>
        <v>0</v>
      </c>
      <c r="H69" s="173"/>
      <c r="I69" s="174">
        <f>ROUND(E69*H69,2)</f>
        <v>0</v>
      </c>
      <c r="J69" s="173"/>
      <c r="K69" s="174">
        <f>ROUND(E69*J69,2)</f>
        <v>0</v>
      </c>
      <c r="L69" s="174">
        <v>21</v>
      </c>
      <c r="M69" s="174">
        <f>G69*(1+L69/100)</f>
        <v>0</v>
      </c>
      <c r="N69" s="172">
        <v>0</v>
      </c>
      <c r="O69" s="172">
        <f>ROUND(E69*N69,2)</f>
        <v>0</v>
      </c>
      <c r="P69" s="172">
        <v>0</v>
      </c>
      <c r="Q69" s="172">
        <f>ROUND(E69*P69,2)</f>
        <v>0</v>
      </c>
      <c r="R69" s="174"/>
      <c r="S69" s="174" t="s">
        <v>301</v>
      </c>
      <c r="T69" s="175" t="s">
        <v>302</v>
      </c>
      <c r="U69" s="158">
        <v>0</v>
      </c>
      <c r="V69" s="158">
        <f>ROUND(E69*U69,2)</f>
        <v>0</v>
      </c>
      <c r="W69" s="158"/>
      <c r="X69" s="158" t="s">
        <v>255</v>
      </c>
      <c r="Y69" s="158" t="s">
        <v>198</v>
      </c>
      <c r="Z69" s="148"/>
      <c r="AA69" s="148"/>
      <c r="AB69" s="148"/>
      <c r="AC69" s="148"/>
      <c r="AD69" s="148"/>
      <c r="AE69" s="148"/>
      <c r="AF69" s="148"/>
      <c r="AG69" s="148" t="s">
        <v>318</v>
      </c>
      <c r="AH69" s="148"/>
      <c r="AI69" s="148"/>
      <c r="AJ69" s="148"/>
      <c r="AK69" s="148"/>
      <c r="AL69" s="148"/>
      <c r="AM69" s="148"/>
      <c r="AN69" s="148"/>
      <c r="AO69" s="148"/>
      <c r="AP69" s="148"/>
      <c r="AQ69" s="148"/>
      <c r="AR69" s="148"/>
      <c r="AS69" s="148"/>
      <c r="AT69" s="148"/>
      <c r="AU69" s="148"/>
      <c r="AV69" s="148"/>
      <c r="AW69" s="148"/>
      <c r="AX69" s="148"/>
      <c r="AY69" s="148"/>
      <c r="AZ69" s="148"/>
      <c r="BA69" s="148"/>
      <c r="BB69" s="148"/>
      <c r="BC69" s="148"/>
      <c r="BD69" s="148"/>
      <c r="BE69" s="148"/>
      <c r="BF69" s="148"/>
      <c r="BG69" s="148"/>
      <c r="BH69" s="148"/>
    </row>
    <row r="70" spans="1:60" outlineLevel="2" x14ac:dyDescent="0.2">
      <c r="A70" s="155"/>
      <c r="B70" s="156"/>
      <c r="C70" s="186" t="s">
        <v>508</v>
      </c>
      <c r="D70" s="159"/>
      <c r="E70" s="160">
        <v>5</v>
      </c>
      <c r="F70" s="158"/>
      <c r="G70" s="158"/>
      <c r="H70" s="158"/>
      <c r="I70" s="158"/>
      <c r="J70" s="158"/>
      <c r="K70" s="158"/>
      <c r="L70" s="158"/>
      <c r="M70" s="158"/>
      <c r="N70" s="157"/>
      <c r="O70" s="157"/>
      <c r="P70" s="157"/>
      <c r="Q70" s="157"/>
      <c r="R70" s="158"/>
      <c r="S70" s="158"/>
      <c r="T70" s="158"/>
      <c r="U70" s="158"/>
      <c r="V70" s="158"/>
      <c r="W70" s="158"/>
      <c r="X70" s="158"/>
      <c r="Y70" s="158"/>
      <c r="Z70" s="148"/>
      <c r="AA70" s="148"/>
      <c r="AB70" s="148"/>
      <c r="AC70" s="148"/>
      <c r="AD70" s="148"/>
      <c r="AE70" s="148"/>
      <c r="AF70" s="148"/>
      <c r="AG70" s="148" t="s">
        <v>203</v>
      </c>
      <c r="AH70" s="148">
        <v>5</v>
      </c>
      <c r="AI70" s="148"/>
      <c r="AJ70" s="148"/>
      <c r="AK70" s="148"/>
      <c r="AL70" s="148"/>
      <c r="AM70" s="148"/>
      <c r="AN70" s="148"/>
      <c r="AO70" s="148"/>
      <c r="AP70" s="148"/>
      <c r="AQ70" s="148"/>
      <c r="AR70" s="148"/>
      <c r="AS70" s="148"/>
      <c r="AT70" s="148"/>
      <c r="AU70" s="148"/>
      <c r="AV70" s="148"/>
      <c r="AW70" s="148"/>
      <c r="AX70" s="148"/>
      <c r="AY70" s="148"/>
      <c r="AZ70" s="148"/>
      <c r="BA70" s="148"/>
      <c r="BB70" s="148"/>
      <c r="BC70" s="148"/>
      <c r="BD70" s="148"/>
      <c r="BE70" s="148"/>
      <c r="BF70" s="148"/>
      <c r="BG70" s="148"/>
      <c r="BH70" s="148"/>
    </row>
    <row r="71" spans="1:60" x14ac:dyDescent="0.2">
      <c r="A71" s="162" t="s">
        <v>189</v>
      </c>
      <c r="B71" s="163" t="s">
        <v>127</v>
      </c>
      <c r="C71" s="184" t="s">
        <v>128</v>
      </c>
      <c r="D71" s="164"/>
      <c r="E71" s="165"/>
      <c r="F71" s="166"/>
      <c r="G71" s="166">
        <f>SUMIF(AG72:AG78,"&lt;&gt;NOR",G72:G78)</f>
        <v>0</v>
      </c>
      <c r="H71" s="166"/>
      <c r="I71" s="166">
        <f>SUM(I72:I78)</f>
        <v>0</v>
      </c>
      <c r="J71" s="166"/>
      <c r="K71" s="166">
        <f>SUM(K72:K78)</f>
        <v>0</v>
      </c>
      <c r="L71" s="166"/>
      <c r="M71" s="166">
        <f>SUM(M72:M78)</f>
        <v>0</v>
      </c>
      <c r="N71" s="165"/>
      <c r="O71" s="165">
        <f>SUM(O72:O78)</f>
        <v>7.0000000000000007E-2</v>
      </c>
      <c r="P71" s="165"/>
      <c r="Q71" s="165">
        <f>SUM(Q72:Q78)</f>
        <v>0</v>
      </c>
      <c r="R71" s="166"/>
      <c r="S71" s="166"/>
      <c r="T71" s="167"/>
      <c r="U71" s="161"/>
      <c r="V71" s="161">
        <f>SUM(V72:V78)</f>
        <v>0</v>
      </c>
      <c r="W71" s="161"/>
      <c r="X71" s="161"/>
      <c r="Y71" s="161"/>
      <c r="AG71" t="s">
        <v>190</v>
      </c>
    </row>
    <row r="72" spans="1:60" ht="33.75" outlineLevel="1" x14ac:dyDescent="0.2">
      <c r="A72" s="177">
        <v>38</v>
      </c>
      <c r="B72" s="178" t="s">
        <v>305</v>
      </c>
      <c r="C72" s="187" t="s">
        <v>502</v>
      </c>
      <c r="D72" s="179" t="s">
        <v>288</v>
      </c>
      <c r="E72" s="180">
        <v>1</v>
      </c>
      <c r="F72" s="181"/>
      <c r="G72" s="182">
        <f t="shared" ref="G72:G78" si="7">ROUND(E72*F72,2)</f>
        <v>0</v>
      </c>
      <c r="H72" s="181"/>
      <c r="I72" s="182">
        <f t="shared" ref="I72:I78" si="8">ROUND(E72*H72,2)</f>
        <v>0</v>
      </c>
      <c r="J72" s="181"/>
      <c r="K72" s="182">
        <f t="shared" ref="K72:K78" si="9">ROUND(E72*J72,2)</f>
        <v>0</v>
      </c>
      <c r="L72" s="182">
        <v>21</v>
      </c>
      <c r="M72" s="182">
        <f t="shared" ref="M72:M78" si="10">G72*(1+L72/100)</f>
        <v>0</v>
      </c>
      <c r="N72" s="180">
        <v>0</v>
      </c>
      <c r="O72" s="180">
        <f t="shared" ref="O72:O78" si="11">ROUND(E72*N72,2)</f>
        <v>0</v>
      </c>
      <c r="P72" s="180">
        <v>0</v>
      </c>
      <c r="Q72" s="180">
        <f t="shared" ref="Q72:Q78" si="12">ROUND(E72*P72,2)</f>
        <v>0</v>
      </c>
      <c r="R72" s="182"/>
      <c r="S72" s="182" t="s">
        <v>228</v>
      </c>
      <c r="T72" s="183" t="s">
        <v>207</v>
      </c>
      <c r="U72" s="158">
        <v>0</v>
      </c>
      <c r="V72" s="158">
        <f t="shared" ref="V72:V78" si="13">ROUND(E72*U72,2)</f>
        <v>0</v>
      </c>
      <c r="W72" s="158"/>
      <c r="X72" s="158" t="s">
        <v>197</v>
      </c>
      <c r="Y72" s="158" t="s">
        <v>198</v>
      </c>
      <c r="Z72" s="148"/>
      <c r="AA72" s="148"/>
      <c r="AB72" s="148"/>
      <c r="AC72" s="148"/>
      <c r="AD72" s="148"/>
      <c r="AE72" s="148"/>
      <c r="AF72" s="148"/>
      <c r="AG72" s="148" t="s">
        <v>208</v>
      </c>
      <c r="AH72" s="148"/>
      <c r="AI72" s="148"/>
      <c r="AJ72" s="148"/>
      <c r="AK72" s="148"/>
      <c r="AL72" s="148"/>
      <c r="AM72" s="148"/>
      <c r="AN72" s="148"/>
      <c r="AO72" s="148"/>
      <c r="AP72" s="148"/>
      <c r="AQ72" s="148"/>
      <c r="AR72" s="148"/>
      <c r="AS72" s="148"/>
      <c r="AT72" s="148"/>
      <c r="AU72" s="148"/>
      <c r="AV72" s="148"/>
      <c r="AW72" s="148"/>
      <c r="AX72" s="148"/>
      <c r="AY72" s="148"/>
      <c r="AZ72" s="148"/>
      <c r="BA72" s="148"/>
      <c r="BB72" s="148"/>
      <c r="BC72" s="148"/>
      <c r="BD72" s="148"/>
      <c r="BE72" s="148"/>
      <c r="BF72" s="148"/>
      <c r="BG72" s="148"/>
      <c r="BH72" s="148"/>
    </row>
    <row r="73" spans="1:60" ht="22.5" outlineLevel="1" x14ac:dyDescent="0.2">
      <c r="A73" s="177">
        <v>39</v>
      </c>
      <c r="B73" s="178" t="s">
        <v>353</v>
      </c>
      <c r="C73" s="187" t="s">
        <v>514</v>
      </c>
      <c r="D73" s="179" t="s">
        <v>288</v>
      </c>
      <c r="E73" s="180">
        <v>1</v>
      </c>
      <c r="F73" s="181"/>
      <c r="G73" s="182">
        <f t="shared" si="7"/>
        <v>0</v>
      </c>
      <c r="H73" s="181"/>
      <c r="I73" s="182">
        <f t="shared" si="8"/>
        <v>0</v>
      </c>
      <c r="J73" s="181"/>
      <c r="K73" s="182">
        <f t="shared" si="9"/>
        <v>0</v>
      </c>
      <c r="L73" s="182">
        <v>21</v>
      </c>
      <c r="M73" s="182">
        <f t="shared" si="10"/>
        <v>0</v>
      </c>
      <c r="N73" s="180">
        <v>1.6199999999999999E-3</v>
      </c>
      <c r="O73" s="180">
        <f t="shared" si="11"/>
        <v>0</v>
      </c>
      <c r="P73" s="180">
        <v>0</v>
      </c>
      <c r="Q73" s="180">
        <f t="shared" si="12"/>
        <v>0</v>
      </c>
      <c r="R73" s="182"/>
      <c r="S73" s="182" t="s">
        <v>228</v>
      </c>
      <c r="T73" s="183" t="s">
        <v>207</v>
      </c>
      <c r="U73" s="158">
        <v>0</v>
      </c>
      <c r="V73" s="158">
        <f t="shared" si="13"/>
        <v>0</v>
      </c>
      <c r="W73" s="158"/>
      <c r="X73" s="158" t="s">
        <v>197</v>
      </c>
      <c r="Y73" s="158" t="s">
        <v>198</v>
      </c>
      <c r="Z73" s="148"/>
      <c r="AA73" s="148"/>
      <c r="AB73" s="148"/>
      <c r="AC73" s="148"/>
      <c r="AD73" s="148"/>
      <c r="AE73" s="148"/>
      <c r="AF73" s="148"/>
      <c r="AG73" s="148" t="s">
        <v>208</v>
      </c>
      <c r="AH73" s="148"/>
      <c r="AI73" s="148"/>
      <c r="AJ73" s="148"/>
      <c r="AK73" s="148"/>
      <c r="AL73" s="148"/>
      <c r="AM73" s="148"/>
      <c r="AN73" s="148"/>
      <c r="AO73" s="148"/>
      <c r="AP73" s="148"/>
      <c r="AQ73" s="148"/>
      <c r="AR73" s="148"/>
      <c r="AS73" s="148"/>
      <c r="AT73" s="148"/>
      <c r="AU73" s="148"/>
      <c r="AV73" s="148"/>
      <c r="AW73" s="148"/>
      <c r="AX73" s="148"/>
      <c r="AY73" s="148"/>
      <c r="AZ73" s="148"/>
      <c r="BA73" s="148"/>
      <c r="BB73" s="148"/>
      <c r="BC73" s="148"/>
      <c r="BD73" s="148"/>
      <c r="BE73" s="148"/>
      <c r="BF73" s="148"/>
      <c r="BG73" s="148"/>
      <c r="BH73" s="148"/>
    </row>
    <row r="74" spans="1:60" outlineLevel="1" x14ac:dyDescent="0.2">
      <c r="A74" s="177">
        <v>40</v>
      </c>
      <c r="B74" s="178" t="s">
        <v>357</v>
      </c>
      <c r="C74" s="187" t="s">
        <v>515</v>
      </c>
      <c r="D74" s="179" t="s">
        <v>288</v>
      </c>
      <c r="E74" s="180">
        <v>2</v>
      </c>
      <c r="F74" s="181"/>
      <c r="G74" s="182">
        <f t="shared" si="7"/>
        <v>0</v>
      </c>
      <c r="H74" s="181"/>
      <c r="I74" s="182">
        <f t="shared" si="8"/>
        <v>0</v>
      </c>
      <c r="J74" s="181"/>
      <c r="K74" s="182">
        <f t="shared" si="9"/>
        <v>0</v>
      </c>
      <c r="L74" s="182">
        <v>21</v>
      </c>
      <c r="M74" s="182">
        <f t="shared" si="10"/>
        <v>0</v>
      </c>
      <c r="N74" s="180">
        <v>1E-4</v>
      </c>
      <c r="O74" s="180">
        <f t="shared" si="11"/>
        <v>0</v>
      </c>
      <c r="P74" s="180">
        <v>0</v>
      </c>
      <c r="Q74" s="180">
        <f t="shared" si="12"/>
        <v>0</v>
      </c>
      <c r="R74" s="182"/>
      <c r="S74" s="182" t="s">
        <v>228</v>
      </c>
      <c r="T74" s="183" t="s">
        <v>207</v>
      </c>
      <c r="U74" s="158">
        <v>0</v>
      </c>
      <c r="V74" s="158">
        <f t="shared" si="13"/>
        <v>0</v>
      </c>
      <c r="W74" s="158"/>
      <c r="X74" s="158" t="s">
        <v>255</v>
      </c>
      <c r="Y74" s="158" t="s">
        <v>198</v>
      </c>
      <c r="Z74" s="148"/>
      <c r="AA74" s="148"/>
      <c r="AB74" s="148"/>
      <c r="AC74" s="148"/>
      <c r="AD74" s="148"/>
      <c r="AE74" s="148"/>
      <c r="AF74" s="148"/>
      <c r="AG74" s="148" t="s">
        <v>256</v>
      </c>
      <c r="AH74" s="148"/>
      <c r="AI74" s="148"/>
      <c r="AJ74" s="148"/>
      <c r="AK74" s="148"/>
      <c r="AL74" s="148"/>
      <c r="AM74" s="148"/>
      <c r="AN74" s="148"/>
      <c r="AO74" s="148"/>
      <c r="AP74" s="148"/>
      <c r="AQ74" s="148"/>
      <c r="AR74" s="148"/>
      <c r="AS74" s="148"/>
      <c r="AT74" s="148"/>
      <c r="AU74" s="148"/>
      <c r="AV74" s="148"/>
      <c r="AW74" s="148"/>
      <c r="AX74" s="148"/>
      <c r="AY74" s="148"/>
      <c r="AZ74" s="148"/>
      <c r="BA74" s="148"/>
      <c r="BB74" s="148"/>
      <c r="BC74" s="148"/>
      <c r="BD74" s="148"/>
      <c r="BE74" s="148"/>
      <c r="BF74" s="148"/>
      <c r="BG74" s="148"/>
      <c r="BH74" s="148"/>
    </row>
    <row r="75" spans="1:60" outlineLevel="1" x14ac:dyDescent="0.2">
      <c r="A75" s="177">
        <v>41</v>
      </c>
      <c r="B75" s="178" t="s">
        <v>490</v>
      </c>
      <c r="C75" s="187" t="s">
        <v>516</v>
      </c>
      <c r="D75" s="179" t="s">
        <v>288</v>
      </c>
      <c r="E75" s="180">
        <v>1</v>
      </c>
      <c r="F75" s="181"/>
      <c r="G75" s="182">
        <f t="shared" si="7"/>
        <v>0</v>
      </c>
      <c r="H75" s="181"/>
      <c r="I75" s="182">
        <f t="shared" si="8"/>
        <v>0</v>
      </c>
      <c r="J75" s="181"/>
      <c r="K75" s="182">
        <f t="shared" si="9"/>
        <v>0</v>
      </c>
      <c r="L75" s="182">
        <v>21</v>
      </c>
      <c r="M75" s="182">
        <f t="shared" si="10"/>
        <v>0</v>
      </c>
      <c r="N75" s="180">
        <v>2.9499999999999998E-2</v>
      </c>
      <c r="O75" s="180">
        <f t="shared" si="11"/>
        <v>0.03</v>
      </c>
      <c r="P75" s="180">
        <v>0</v>
      </c>
      <c r="Q75" s="180">
        <f t="shared" si="12"/>
        <v>0</v>
      </c>
      <c r="R75" s="182"/>
      <c r="S75" s="182" t="s">
        <v>228</v>
      </c>
      <c r="T75" s="183" t="s">
        <v>207</v>
      </c>
      <c r="U75" s="158">
        <v>0</v>
      </c>
      <c r="V75" s="158">
        <f t="shared" si="13"/>
        <v>0</v>
      </c>
      <c r="W75" s="158"/>
      <c r="X75" s="158" t="s">
        <v>255</v>
      </c>
      <c r="Y75" s="158" t="s">
        <v>198</v>
      </c>
      <c r="Z75" s="148"/>
      <c r="AA75" s="148"/>
      <c r="AB75" s="148"/>
      <c r="AC75" s="148"/>
      <c r="AD75" s="148"/>
      <c r="AE75" s="148"/>
      <c r="AF75" s="148"/>
      <c r="AG75" s="148" t="s">
        <v>256</v>
      </c>
      <c r="AH75" s="148"/>
      <c r="AI75" s="148"/>
      <c r="AJ75" s="148"/>
      <c r="AK75" s="148"/>
      <c r="AL75" s="148"/>
      <c r="AM75" s="148"/>
      <c r="AN75" s="148"/>
      <c r="AO75" s="148"/>
      <c r="AP75" s="148"/>
      <c r="AQ75" s="148"/>
      <c r="AR75" s="148"/>
      <c r="AS75" s="148"/>
      <c r="AT75" s="148"/>
      <c r="AU75" s="148"/>
      <c r="AV75" s="148"/>
      <c r="AW75" s="148"/>
      <c r="AX75" s="148"/>
      <c r="AY75" s="148"/>
      <c r="AZ75" s="148"/>
      <c r="BA75" s="148"/>
      <c r="BB75" s="148"/>
      <c r="BC75" s="148"/>
      <c r="BD75" s="148"/>
      <c r="BE75" s="148"/>
      <c r="BF75" s="148"/>
      <c r="BG75" s="148"/>
      <c r="BH75" s="148"/>
    </row>
    <row r="76" spans="1:60" outlineLevel="1" x14ac:dyDescent="0.2">
      <c r="A76" s="177">
        <v>42</v>
      </c>
      <c r="B76" s="178" t="s">
        <v>371</v>
      </c>
      <c r="C76" s="187" t="s">
        <v>517</v>
      </c>
      <c r="D76" s="179" t="s">
        <v>288</v>
      </c>
      <c r="E76" s="180">
        <v>1</v>
      </c>
      <c r="F76" s="181"/>
      <c r="G76" s="182">
        <f t="shared" si="7"/>
        <v>0</v>
      </c>
      <c r="H76" s="181"/>
      <c r="I76" s="182">
        <f t="shared" si="8"/>
        <v>0</v>
      </c>
      <c r="J76" s="181"/>
      <c r="K76" s="182">
        <f t="shared" si="9"/>
        <v>0</v>
      </c>
      <c r="L76" s="182">
        <v>21</v>
      </c>
      <c r="M76" s="182">
        <f t="shared" si="10"/>
        <v>0</v>
      </c>
      <c r="N76" s="180">
        <v>1.12E-2</v>
      </c>
      <c r="O76" s="180">
        <f t="shared" si="11"/>
        <v>0.01</v>
      </c>
      <c r="P76" s="180">
        <v>0</v>
      </c>
      <c r="Q76" s="180">
        <f t="shared" si="12"/>
        <v>0</v>
      </c>
      <c r="R76" s="182"/>
      <c r="S76" s="182" t="s">
        <v>228</v>
      </c>
      <c r="T76" s="183" t="s">
        <v>207</v>
      </c>
      <c r="U76" s="158">
        <v>0</v>
      </c>
      <c r="V76" s="158">
        <f t="shared" si="13"/>
        <v>0</v>
      </c>
      <c r="W76" s="158"/>
      <c r="X76" s="158" t="s">
        <v>255</v>
      </c>
      <c r="Y76" s="158" t="s">
        <v>198</v>
      </c>
      <c r="Z76" s="148"/>
      <c r="AA76" s="148"/>
      <c r="AB76" s="148"/>
      <c r="AC76" s="148"/>
      <c r="AD76" s="148"/>
      <c r="AE76" s="148"/>
      <c r="AF76" s="148"/>
      <c r="AG76" s="148" t="s">
        <v>256</v>
      </c>
      <c r="AH76" s="148"/>
      <c r="AI76" s="148"/>
      <c r="AJ76" s="148"/>
      <c r="AK76" s="148"/>
      <c r="AL76" s="148"/>
      <c r="AM76" s="148"/>
      <c r="AN76" s="148"/>
      <c r="AO76" s="148"/>
      <c r="AP76" s="148"/>
      <c r="AQ76" s="148"/>
      <c r="AR76" s="148"/>
      <c r="AS76" s="148"/>
      <c r="AT76" s="148"/>
      <c r="AU76" s="148"/>
      <c r="AV76" s="148"/>
      <c r="AW76" s="148"/>
      <c r="AX76" s="148"/>
      <c r="AY76" s="148"/>
      <c r="AZ76" s="148"/>
      <c r="BA76" s="148"/>
      <c r="BB76" s="148"/>
      <c r="BC76" s="148"/>
      <c r="BD76" s="148"/>
      <c r="BE76" s="148"/>
      <c r="BF76" s="148"/>
      <c r="BG76" s="148"/>
      <c r="BH76" s="148"/>
    </row>
    <row r="77" spans="1:60" outlineLevel="1" x14ac:dyDescent="0.2">
      <c r="A77" s="177">
        <v>43</v>
      </c>
      <c r="B77" s="178" t="s">
        <v>492</v>
      </c>
      <c r="C77" s="187" t="s">
        <v>493</v>
      </c>
      <c r="D77" s="179" t="s">
        <v>288</v>
      </c>
      <c r="E77" s="180">
        <v>1</v>
      </c>
      <c r="F77" s="181"/>
      <c r="G77" s="182">
        <f t="shared" si="7"/>
        <v>0</v>
      </c>
      <c r="H77" s="181"/>
      <c r="I77" s="182">
        <f t="shared" si="8"/>
        <v>0</v>
      </c>
      <c r="J77" s="181"/>
      <c r="K77" s="182">
        <f t="shared" si="9"/>
        <v>0</v>
      </c>
      <c r="L77" s="182">
        <v>21</v>
      </c>
      <c r="M77" s="182">
        <f t="shared" si="10"/>
        <v>0</v>
      </c>
      <c r="N77" s="180">
        <v>1.9E-3</v>
      </c>
      <c r="O77" s="180">
        <f t="shared" si="11"/>
        <v>0</v>
      </c>
      <c r="P77" s="180">
        <v>0</v>
      </c>
      <c r="Q77" s="180">
        <f t="shared" si="12"/>
        <v>0</v>
      </c>
      <c r="R77" s="182"/>
      <c r="S77" s="182" t="s">
        <v>228</v>
      </c>
      <c r="T77" s="183" t="s">
        <v>207</v>
      </c>
      <c r="U77" s="158">
        <v>0</v>
      </c>
      <c r="V77" s="158">
        <f t="shared" si="13"/>
        <v>0</v>
      </c>
      <c r="W77" s="158"/>
      <c r="X77" s="158" t="s">
        <v>255</v>
      </c>
      <c r="Y77" s="158" t="s">
        <v>198</v>
      </c>
      <c r="Z77" s="148"/>
      <c r="AA77" s="148"/>
      <c r="AB77" s="148"/>
      <c r="AC77" s="148"/>
      <c r="AD77" s="148"/>
      <c r="AE77" s="148"/>
      <c r="AF77" s="148"/>
      <c r="AG77" s="148" t="s">
        <v>256</v>
      </c>
      <c r="AH77" s="148"/>
      <c r="AI77" s="148"/>
      <c r="AJ77" s="148"/>
      <c r="AK77" s="148"/>
      <c r="AL77" s="148"/>
      <c r="AM77" s="148"/>
      <c r="AN77" s="148"/>
      <c r="AO77" s="148"/>
      <c r="AP77" s="148"/>
      <c r="AQ77" s="148"/>
      <c r="AR77" s="148"/>
      <c r="AS77" s="148"/>
      <c r="AT77" s="148"/>
      <c r="AU77" s="148"/>
      <c r="AV77" s="148"/>
      <c r="AW77" s="148"/>
      <c r="AX77" s="148"/>
      <c r="AY77" s="148"/>
      <c r="AZ77" s="148"/>
      <c r="BA77" s="148"/>
      <c r="BB77" s="148"/>
      <c r="BC77" s="148"/>
      <c r="BD77" s="148"/>
      <c r="BE77" s="148"/>
      <c r="BF77" s="148"/>
      <c r="BG77" s="148"/>
      <c r="BH77" s="148"/>
    </row>
    <row r="78" spans="1:60" outlineLevel="1" x14ac:dyDescent="0.2">
      <c r="A78" s="177">
        <v>44</v>
      </c>
      <c r="B78" s="178" t="s">
        <v>494</v>
      </c>
      <c r="C78" s="187" t="s">
        <v>518</v>
      </c>
      <c r="D78" s="179" t="s">
        <v>288</v>
      </c>
      <c r="E78" s="180">
        <v>1</v>
      </c>
      <c r="F78" s="181"/>
      <c r="G78" s="182">
        <f t="shared" si="7"/>
        <v>0</v>
      </c>
      <c r="H78" s="181"/>
      <c r="I78" s="182">
        <f t="shared" si="8"/>
        <v>0</v>
      </c>
      <c r="J78" s="181"/>
      <c r="K78" s="182">
        <f t="shared" si="9"/>
        <v>0</v>
      </c>
      <c r="L78" s="182">
        <v>21</v>
      </c>
      <c r="M78" s="182">
        <f t="shared" si="10"/>
        <v>0</v>
      </c>
      <c r="N78" s="180">
        <v>3.0200000000000001E-2</v>
      </c>
      <c r="O78" s="180">
        <f t="shared" si="11"/>
        <v>0.03</v>
      </c>
      <c r="P78" s="180">
        <v>0</v>
      </c>
      <c r="Q78" s="180">
        <f t="shared" si="12"/>
        <v>0</v>
      </c>
      <c r="R78" s="182"/>
      <c r="S78" s="182" t="s">
        <v>301</v>
      </c>
      <c r="T78" s="183" t="s">
        <v>207</v>
      </c>
      <c r="U78" s="158">
        <v>0</v>
      </c>
      <c r="V78" s="158">
        <f t="shared" si="13"/>
        <v>0</v>
      </c>
      <c r="W78" s="158"/>
      <c r="X78" s="158" t="s">
        <v>255</v>
      </c>
      <c r="Y78" s="158" t="s">
        <v>198</v>
      </c>
      <c r="Z78" s="148"/>
      <c r="AA78" s="148"/>
      <c r="AB78" s="148"/>
      <c r="AC78" s="148"/>
      <c r="AD78" s="148"/>
      <c r="AE78" s="148"/>
      <c r="AF78" s="148"/>
      <c r="AG78" s="148" t="s">
        <v>256</v>
      </c>
      <c r="AH78" s="148"/>
      <c r="AI78" s="148"/>
      <c r="AJ78" s="148"/>
      <c r="AK78" s="148"/>
      <c r="AL78" s="148"/>
      <c r="AM78" s="148"/>
      <c r="AN78" s="148"/>
      <c r="AO78" s="148"/>
      <c r="AP78" s="148"/>
      <c r="AQ78" s="148"/>
      <c r="AR78" s="148"/>
      <c r="AS78" s="148"/>
      <c r="AT78" s="148"/>
      <c r="AU78" s="148"/>
      <c r="AV78" s="148"/>
      <c r="AW78" s="148"/>
      <c r="AX78" s="148"/>
      <c r="AY78" s="148"/>
      <c r="AZ78" s="148"/>
      <c r="BA78" s="148"/>
      <c r="BB78" s="148"/>
      <c r="BC78" s="148"/>
      <c r="BD78" s="148"/>
      <c r="BE78" s="148"/>
      <c r="BF78" s="148"/>
      <c r="BG78" s="148"/>
      <c r="BH78" s="148"/>
    </row>
    <row r="79" spans="1:60" x14ac:dyDescent="0.2">
      <c r="A79" s="162" t="s">
        <v>189</v>
      </c>
      <c r="B79" s="163" t="s">
        <v>136</v>
      </c>
      <c r="C79" s="184" t="s">
        <v>137</v>
      </c>
      <c r="D79" s="164"/>
      <c r="E79" s="165"/>
      <c r="F79" s="166"/>
      <c r="G79" s="166">
        <f>SUMIF(AG80:AG83,"&lt;&gt;NOR",G80:G83)</f>
        <v>0</v>
      </c>
      <c r="H79" s="166"/>
      <c r="I79" s="166">
        <f>SUM(I80:I83)</f>
        <v>0</v>
      </c>
      <c r="J79" s="166"/>
      <c r="K79" s="166">
        <f>SUM(K80:K83)</f>
        <v>0</v>
      </c>
      <c r="L79" s="166"/>
      <c r="M79" s="166">
        <f>SUM(M80:M83)</f>
        <v>0</v>
      </c>
      <c r="N79" s="165"/>
      <c r="O79" s="165">
        <f>SUM(O80:O83)</f>
        <v>0</v>
      </c>
      <c r="P79" s="165"/>
      <c r="Q79" s="165">
        <f>SUM(Q80:Q83)</f>
        <v>113.03999999999999</v>
      </c>
      <c r="R79" s="166"/>
      <c r="S79" s="166"/>
      <c r="T79" s="167"/>
      <c r="U79" s="161"/>
      <c r="V79" s="161">
        <f>SUM(V80:V83)</f>
        <v>11.62</v>
      </c>
      <c r="W79" s="161"/>
      <c r="X79" s="161"/>
      <c r="Y79" s="161"/>
      <c r="AG79" t="s">
        <v>190</v>
      </c>
    </row>
    <row r="80" spans="1:60" outlineLevel="1" x14ac:dyDescent="0.2">
      <c r="A80" s="169">
        <v>45</v>
      </c>
      <c r="B80" s="170" t="s">
        <v>379</v>
      </c>
      <c r="C80" s="185" t="s">
        <v>380</v>
      </c>
      <c r="D80" s="171" t="s">
        <v>261</v>
      </c>
      <c r="E80" s="172">
        <v>314</v>
      </c>
      <c r="F80" s="173"/>
      <c r="G80" s="174">
        <f>ROUND(E80*F80,2)</f>
        <v>0</v>
      </c>
      <c r="H80" s="173"/>
      <c r="I80" s="174">
        <f>ROUND(E80*H80,2)</f>
        <v>0</v>
      </c>
      <c r="J80" s="173"/>
      <c r="K80" s="174">
        <f>ROUND(E80*J80,2)</f>
        <v>0</v>
      </c>
      <c r="L80" s="174">
        <v>21</v>
      </c>
      <c r="M80" s="174">
        <f>G80*(1+L80/100)</f>
        <v>0</v>
      </c>
      <c r="N80" s="172">
        <v>0</v>
      </c>
      <c r="O80" s="172">
        <f>ROUND(E80*N80,2)</f>
        <v>0</v>
      </c>
      <c r="P80" s="172">
        <v>0</v>
      </c>
      <c r="Q80" s="172">
        <f>ROUND(E80*P80,2)</f>
        <v>0</v>
      </c>
      <c r="R80" s="174" t="s">
        <v>279</v>
      </c>
      <c r="S80" s="174" t="s">
        <v>195</v>
      </c>
      <c r="T80" s="175" t="s">
        <v>207</v>
      </c>
      <c r="U80" s="158">
        <v>3.6999999999999998E-2</v>
      </c>
      <c r="V80" s="158">
        <f>ROUND(E80*U80,2)</f>
        <v>11.62</v>
      </c>
      <c r="W80" s="158"/>
      <c r="X80" s="158" t="s">
        <v>197</v>
      </c>
      <c r="Y80" s="158" t="s">
        <v>198</v>
      </c>
      <c r="Z80" s="148"/>
      <c r="AA80" s="148"/>
      <c r="AB80" s="148"/>
      <c r="AC80" s="148"/>
      <c r="AD80" s="148"/>
      <c r="AE80" s="148"/>
      <c r="AF80" s="148"/>
      <c r="AG80" s="148" t="s">
        <v>208</v>
      </c>
      <c r="AH80" s="148"/>
      <c r="AI80" s="148"/>
      <c r="AJ80" s="148"/>
      <c r="AK80" s="148"/>
      <c r="AL80" s="148"/>
      <c r="AM80" s="148"/>
      <c r="AN80" s="148"/>
      <c r="AO80" s="148"/>
      <c r="AP80" s="148"/>
      <c r="AQ80" s="148"/>
      <c r="AR80" s="148"/>
      <c r="AS80" s="148"/>
      <c r="AT80" s="148"/>
      <c r="AU80" s="148"/>
      <c r="AV80" s="148"/>
      <c r="AW80" s="148"/>
      <c r="AX80" s="148"/>
      <c r="AY80" s="148"/>
      <c r="AZ80" s="148"/>
      <c r="BA80" s="148"/>
      <c r="BB80" s="148"/>
      <c r="BC80" s="148"/>
      <c r="BD80" s="148"/>
      <c r="BE80" s="148"/>
      <c r="BF80" s="148"/>
      <c r="BG80" s="148"/>
      <c r="BH80" s="148"/>
    </row>
    <row r="81" spans="1:60" outlineLevel="2" x14ac:dyDescent="0.2">
      <c r="A81" s="155"/>
      <c r="B81" s="156"/>
      <c r="C81" s="247" t="s">
        <v>381</v>
      </c>
      <c r="D81" s="248"/>
      <c r="E81" s="248"/>
      <c r="F81" s="248"/>
      <c r="G81" s="248"/>
      <c r="H81" s="158"/>
      <c r="I81" s="158"/>
      <c r="J81" s="158"/>
      <c r="K81" s="158"/>
      <c r="L81" s="158"/>
      <c r="M81" s="158"/>
      <c r="N81" s="157"/>
      <c r="O81" s="157"/>
      <c r="P81" s="157"/>
      <c r="Q81" s="157"/>
      <c r="R81" s="158"/>
      <c r="S81" s="158"/>
      <c r="T81" s="158"/>
      <c r="U81" s="158"/>
      <c r="V81" s="158"/>
      <c r="W81" s="158"/>
      <c r="X81" s="158"/>
      <c r="Y81" s="158"/>
      <c r="Z81" s="148"/>
      <c r="AA81" s="148"/>
      <c r="AB81" s="148"/>
      <c r="AC81" s="148"/>
      <c r="AD81" s="148"/>
      <c r="AE81" s="148"/>
      <c r="AF81" s="148"/>
      <c r="AG81" s="148" t="s">
        <v>201</v>
      </c>
      <c r="AH81" s="148"/>
      <c r="AI81" s="148"/>
      <c r="AJ81" s="148"/>
      <c r="AK81" s="148"/>
      <c r="AL81" s="148"/>
      <c r="AM81" s="148"/>
      <c r="AN81" s="148"/>
      <c r="AO81" s="148"/>
      <c r="AP81" s="148"/>
      <c r="AQ81" s="148"/>
      <c r="AR81" s="148"/>
      <c r="AS81" s="148"/>
      <c r="AT81" s="148"/>
      <c r="AU81" s="148"/>
      <c r="AV81" s="148"/>
      <c r="AW81" s="148"/>
      <c r="AX81" s="148"/>
      <c r="AY81" s="148"/>
      <c r="AZ81" s="148"/>
      <c r="BA81" s="148"/>
      <c r="BB81" s="148"/>
      <c r="BC81" s="148"/>
      <c r="BD81" s="148"/>
      <c r="BE81" s="148"/>
      <c r="BF81" s="148"/>
      <c r="BG81" s="148"/>
      <c r="BH81" s="148"/>
    </row>
    <row r="82" spans="1:60" ht="22.5" outlineLevel="1" x14ac:dyDescent="0.2">
      <c r="A82" s="177">
        <v>46</v>
      </c>
      <c r="B82" s="178" t="s">
        <v>382</v>
      </c>
      <c r="C82" s="187" t="s">
        <v>383</v>
      </c>
      <c r="D82" s="179" t="s">
        <v>206</v>
      </c>
      <c r="E82" s="180">
        <v>157</v>
      </c>
      <c r="F82" s="181"/>
      <c r="G82" s="182">
        <f>ROUND(E82*F82,2)</f>
        <v>0</v>
      </c>
      <c r="H82" s="181"/>
      <c r="I82" s="182">
        <f>ROUND(E82*H82,2)</f>
        <v>0</v>
      </c>
      <c r="J82" s="181"/>
      <c r="K82" s="182">
        <f>ROUND(E82*J82,2)</f>
        <v>0</v>
      </c>
      <c r="L82" s="182">
        <v>21</v>
      </c>
      <c r="M82" s="182">
        <f>G82*(1+L82/100)</f>
        <v>0</v>
      </c>
      <c r="N82" s="180">
        <v>0</v>
      </c>
      <c r="O82" s="180">
        <f>ROUND(E82*N82,2)</f>
        <v>0</v>
      </c>
      <c r="P82" s="180">
        <v>0.5</v>
      </c>
      <c r="Q82" s="180">
        <f>ROUND(E82*P82,2)</f>
        <v>78.5</v>
      </c>
      <c r="R82" s="182"/>
      <c r="S82" s="182" t="s">
        <v>228</v>
      </c>
      <c r="T82" s="183" t="s">
        <v>207</v>
      </c>
      <c r="U82" s="158">
        <v>0</v>
      </c>
      <c r="V82" s="158">
        <f>ROUND(E82*U82,2)</f>
        <v>0</v>
      </c>
      <c r="W82" s="158"/>
      <c r="X82" s="158" t="s">
        <v>197</v>
      </c>
      <c r="Y82" s="158" t="s">
        <v>198</v>
      </c>
      <c r="Z82" s="148"/>
      <c r="AA82" s="148"/>
      <c r="AB82" s="148"/>
      <c r="AC82" s="148"/>
      <c r="AD82" s="148"/>
      <c r="AE82" s="148"/>
      <c r="AF82" s="148"/>
      <c r="AG82" s="148" t="s">
        <v>208</v>
      </c>
      <c r="AH82" s="148"/>
      <c r="AI82" s="148"/>
      <c r="AJ82" s="148"/>
      <c r="AK82" s="148"/>
      <c r="AL82" s="148"/>
      <c r="AM82" s="148"/>
      <c r="AN82" s="148"/>
      <c r="AO82" s="148"/>
      <c r="AP82" s="148"/>
      <c r="AQ82" s="148"/>
      <c r="AR82" s="148"/>
      <c r="AS82" s="148"/>
      <c r="AT82" s="148"/>
      <c r="AU82" s="148"/>
      <c r="AV82" s="148"/>
      <c r="AW82" s="148"/>
      <c r="AX82" s="148"/>
      <c r="AY82" s="148"/>
      <c r="AZ82" s="148"/>
      <c r="BA82" s="148"/>
      <c r="BB82" s="148"/>
      <c r="BC82" s="148"/>
      <c r="BD82" s="148"/>
      <c r="BE82" s="148"/>
      <c r="BF82" s="148"/>
      <c r="BG82" s="148"/>
      <c r="BH82" s="148"/>
    </row>
    <row r="83" spans="1:60" outlineLevel="1" x14ac:dyDescent="0.2">
      <c r="A83" s="177">
        <v>47</v>
      </c>
      <c r="B83" s="178" t="s">
        <v>384</v>
      </c>
      <c r="C83" s="187" t="s">
        <v>385</v>
      </c>
      <c r="D83" s="179" t="s">
        <v>206</v>
      </c>
      <c r="E83" s="180">
        <v>157</v>
      </c>
      <c r="F83" s="181"/>
      <c r="G83" s="182">
        <f>ROUND(E83*F83,2)</f>
        <v>0</v>
      </c>
      <c r="H83" s="181"/>
      <c r="I83" s="182">
        <f>ROUND(E83*H83,2)</f>
        <v>0</v>
      </c>
      <c r="J83" s="181"/>
      <c r="K83" s="182">
        <f>ROUND(E83*J83,2)</f>
        <v>0</v>
      </c>
      <c r="L83" s="182">
        <v>21</v>
      </c>
      <c r="M83" s="182">
        <f>G83*(1+L83/100)</f>
        <v>0</v>
      </c>
      <c r="N83" s="180">
        <v>0</v>
      </c>
      <c r="O83" s="180">
        <f>ROUND(E83*N83,2)</f>
        <v>0</v>
      </c>
      <c r="P83" s="180">
        <v>0.22</v>
      </c>
      <c r="Q83" s="180">
        <f>ROUND(E83*P83,2)</f>
        <v>34.54</v>
      </c>
      <c r="R83" s="182"/>
      <c r="S83" s="182" t="s">
        <v>228</v>
      </c>
      <c r="T83" s="183" t="s">
        <v>207</v>
      </c>
      <c r="U83" s="158">
        <v>0</v>
      </c>
      <c r="V83" s="158">
        <f>ROUND(E83*U83,2)</f>
        <v>0</v>
      </c>
      <c r="W83" s="158"/>
      <c r="X83" s="158" t="s">
        <v>197</v>
      </c>
      <c r="Y83" s="158" t="s">
        <v>198</v>
      </c>
      <c r="Z83" s="148"/>
      <c r="AA83" s="148"/>
      <c r="AB83" s="148"/>
      <c r="AC83" s="148"/>
      <c r="AD83" s="148"/>
      <c r="AE83" s="148"/>
      <c r="AF83" s="148"/>
      <c r="AG83" s="148" t="s">
        <v>208</v>
      </c>
      <c r="AH83" s="148"/>
      <c r="AI83" s="148"/>
      <c r="AJ83" s="148"/>
      <c r="AK83" s="148"/>
      <c r="AL83" s="148"/>
      <c r="AM83" s="148"/>
      <c r="AN83" s="148"/>
      <c r="AO83" s="148"/>
      <c r="AP83" s="148"/>
      <c r="AQ83" s="148"/>
      <c r="AR83" s="148"/>
      <c r="AS83" s="148"/>
      <c r="AT83" s="148"/>
      <c r="AU83" s="148"/>
      <c r="AV83" s="148"/>
      <c r="AW83" s="148"/>
      <c r="AX83" s="148"/>
      <c r="AY83" s="148"/>
      <c r="AZ83" s="148"/>
      <c r="BA83" s="148"/>
      <c r="BB83" s="148"/>
      <c r="BC83" s="148"/>
      <c r="BD83" s="148"/>
      <c r="BE83" s="148"/>
      <c r="BF83" s="148"/>
      <c r="BG83" s="148"/>
      <c r="BH83" s="148"/>
    </row>
    <row r="84" spans="1:60" x14ac:dyDescent="0.2">
      <c r="A84" s="162" t="s">
        <v>189</v>
      </c>
      <c r="B84" s="163" t="s">
        <v>140</v>
      </c>
      <c r="C84" s="184" t="s">
        <v>141</v>
      </c>
      <c r="D84" s="164"/>
      <c r="E84" s="165"/>
      <c r="F84" s="166"/>
      <c r="G84" s="166">
        <f>SUMIF(AG85:AG89,"&lt;&gt;NOR",G85:G89)</f>
        <v>0</v>
      </c>
      <c r="H84" s="166"/>
      <c r="I84" s="166">
        <f>SUM(I85:I89)</f>
        <v>0</v>
      </c>
      <c r="J84" s="166"/>
      <c r="K84" s="166">
        <f>SUM(K85:K89)</f>
        <v>0</v>
      </c>
      <c r="L84" s="166"/>
      <c r="M84" s="166">
        <f>SUM(M85:M89)</f>
        <v>0</v>
      </c>
      <c r="N84" s="165"/>
      <c r="O84" s="165">
        <f>SUM(O85:O89)</f>
        <v>0</v>
      </c>
      <c r="P84" s="165"/>
      <c r="Q84" s="165">
        <f>SUM(Q85:Q89)</f>
        <v>0</v>
      </c>
      <c r="R84" s="166"/>
      <c r="S84" s="166"/>
      <c r="T84" s="167"/>
      <c r="U84" s="161"/>
      <c r="V84" s="161">
        <f>SUM(V85:V89)</f>
        <v>0</v>
      </c>
      <c r="W84" s="161"/>
      <c r="X84" s="161"/>
      <c r="Y84" s="161"/>
      <c r="AG84" t="s">
        <v>190</v>
      </c>
    </row>
    <row r="85" spans="1:60" outlineLevel="1" x14ac:dyDescent="0.2">
      <c r="A85" s="177">
        <v>48</v>
      </c>
      <c r="B85" s="178" t="s">
        <v>386</v>
      </c>
      <c r="C85" s="187" t="s">
        <v>387</v>
      </c>
      <c r="D85" s="179" t="s">
        <v>246</v>
      </c>
      <c r="E85" s="180">
        <v>113.04</v>
      </c>
      <c r="F85" s="181"/>
      <c r="G85" s="182">
        <f>ROUND(E85*F85,2)</f>
        <v>0</v>
      </c>
      <c r="H85" s="181"/>
      <c r="I85" s="182">
        <f>ROUND(E85*H85,2)</f>
        <v>0</v>
      </c>
      <c r="J85" s="181"/>
      <c r="K85" s="182">
        <f>ROUND(E85*J85,2)</f>
        <v>0</v>
      </c>
      <c r="L85" s="182">
        <v>21</v>
      </c>
      <c r="M85" s="182">
        <f>G85*(1+L85/100)</f>
        <v>0</v>
      </c>
      <c r="N85" s="180">
        <v>0</v>
      </c>
      <c r="O85" s="180">
        <f>ROUND(E85*N85,2)</f>
        <v>0</v>
      </c>
      <c r="P85" s="180">
        <v>0</v>
      </c>
      <c r="Q85" s="180">
        <f>ROUND(E85*P85,2)</f>
        <v>0</v>
      </c>
      <c r="R85" s="182"/>
      <c r="S85" s="182" t="s">
        <v>228</v>
      </c>
      <c r="T85" s="183" t="s">
        <v>207</v>
      </c>
      <c r="U85" s="158">
        <v>0</v>
      </c>
      <c r="V85" s="158">
        <f>ROUND(E85*U85,2)</f>
        <v>0</v>
      </c>
      <c r="W85" s="158"/>
      <c r="X85" s="158" t="s">
        <v>197</v>
      </c>
      <c r="Y85" s="158" t="s">
        <v>198</v>
      </c>
      <c r="Z85" s="148"/>
      <c r="AA85" s="148"/>
      <c r="AB85" s="148"/>
      <c r="AC85" s="148"/>
      <c r="AD85" s="148"/>
      <c r="AE85" s="148"/>
      <c r="AF85" s="148"/>
      <c r="AG85" s="148" t="s">
        <v>208</v>
      </c>
      <c r="AH85" s="148"/>
      <c r="AI85" s="148"/>
      <c r="AJ85" s="148"/>
      <c r="AK85" s="148"/>
      <c r="AL85" s="148"/>
      <c r="AM85" s="148"/>
      <c r="AN85" s="148"/>
      <c r="AO85" s="148"/>
      <c r="AP85" s="148"/>
      <c r="AQ85" s="148"/>
      <c r="AR85" s="148"/>
      <c r="AS85" s="148"/>
      <c r="AT85" s="148"/>
      <c r="AU85" s="148"/>
      <c r="AV85" s="148"/>
      <c r="AW85" s="148"/>
      <c r="AX85" s="148"/>
      <c r="AY85" s="148"/>
      <c r="AZ85" s="148"/>
      <c r="BA85" s="148"/>
      <c r="BB85" s="148"/>
      <c r="BC85" s="148"/>
      <c r="BD85" s="148"/>
      <c r="BE85" s="148"/>
      <c r="BF85" s="148"/>
      <c r="BG85" s="148"/>
      <c r="BH85" s="148"/>
    </row>
    <row r="86" spans="1:60" outlineLevel="1" x14ac:dyDescent="0.2">
      <c r="A86" s="177">
        <v>49</v>
      </c>
      <c r="B86" s="178" t="s">
        <v>388</v>
      </c>
      <c r="C86" s="187" t="s">
        <v>389</v>
      </c>
      <c r="D86" s="179" t="s">
        <v>246</v>
      </c>
      <c r="E86" s="180">
        <v>1130.4000000000001</v>
      </c>
      <c r="F86" s="181"/>
      <c r="G86" s="182">
        <f>ROUND(E86*F86,2)</f>
        <v>0</v>
      </c>
      <c r="H86" s="181"/>
      <c r="I86" s="182">
        <f>ROUND(E86*H86,2)</f>
        <v>0</v>
      </c>
      <c r="J86" s="181"/>
      <c r="K86" s="182">
        <f>ROUND(E86*J86,2)</f>
        <v>0</v>
      </c>
      <c r="L86" s="182">
        <v>21</v>
      </c>
      <c r="M86" s="182">
        <f>G86*(1+L86/100)</f>
        <v>0</v>
      </c>
      <c r="N86" s="180">
        <v>0</v>
      </c>
      <c r="O86" s="180">
        <f>ROUND(E86*N86,2)</f>
        <v>0</v>
      </c>
      <c r="P86" s="180">
        <v>0</v>
      </c>
      <c r="Q86" s="180">
        <f>ROUND(E86*P86,2)</f>
        <v>0</v>
      </c>
      <c r="R86" s="182"/>
      <c r="S86" s="182" t="s">
        <v>228</v>
      </c>
      <c r="T86" s="183" t="s">
        <v>207</v>
      </c>
      <c r="U86" s="158">
        <v>0</v>
      </c>
      <c r="V86" s="158">
        <f>ROUND(E86*U86,2)</f>
        <v>0</v>
      </c>
      <c r="W86" s="158"/>
      <c r="X86" s="158" t="s">
        <v>197</v>
      </c>
      <c r="Y86" s="158" t="s">
        <v>198</v>
      </c>
      <c r="Z86" s="148"/>
      <c r="AA86" s="148"/>
      <c r="AB86" s="148"/>
      <c r="AC86" s="148"/>
      <c r="AD86" s="148"/>
      <c r="AE86" s="148"/>
      <c r="AF86" s="148"/>
      <c r="AG86" s="148" t="s">
        <v>208</v>
      </c>
      <c r="AH86" s="148"/>
      <c r="AI86" s="148"/>
      <c r="AJ86" s="148"/>
      <c r="AK86" s="148"/>
      <c r="AL86" s="148"/>
      <c r="AM86" s="148"/>
      <c r="AN86" s="148"/>
      <c r="AO86" s="148"/>
      <c r="AP86" s="148"/>
      <c r="AQ86" s="148"/>
      <c r="AR86" s="148"/>
      <c r="AS86" s="148"/>
      <c r="AT86" s="148"/>
      <c r="AU86" s="148"/>
      <c r="AV86" s="148"/>
      <c r="AW86" s="148"/>
      <c r="AX86" s="148"/>
      <c r="AY86" s="148"/>
      <c r="AZ86" s="148"/>
      <c r="BA86" s="148"/>
      <c r="BB86" s="148"/>
      <c r="BC86" s="148"/>
      <c r="BD86" s="148"/>
      <c r="BE86" s="148"/>
      <c r="BF86" s="148"/>
      <c r="BG86" s="148"/>
      <c r="BH86" s="148"/>
    </row>
    <row r="87" spans="1:60" outlineLevel="1" x14ac:dyDescent="0.2">
      <c r="A87" s="177">
        <v>50</v>
      </c>
      <c r="B87" s="178" t="s">
        <v>392</v>
      </c>
      <c r="C87" s="187" t="s">
        <v>393</v>
      </c>
      <c r="D87" s="179" t="s">
        <v>246</v>
      </c>
      <c r="E87" s="180">
        <v>113.04</v>
      </c>
      <c r="F87" s="181"/>
      <c r="G87" s="182">
        <f>ROUND(E87*F87,2)</f>
        <v>0</v>
      </c>
      <c r="H87" s="181"/>
      <c r="I87" s="182">
        <f>ROUND(E87*H87,2)</f>
        <v>0</v>
      </c>
      <c r="J87" s="181"/>
      <c r="K87" s="182">
        <f>ROUND(E87*J87,2)</f>
        <v>0</v>
      </c>
      <c r="L87" s="182">
        <v>21</v>
      </c>
      <c r="M87" s="182">
        <f>G87*(1+L87/100)</f>
        <v>0</v>
      </c>
      <c r="N87" s="180">
        <v>0</v>
      </c>
      <c r="O87" s="180">
        <f>ROUND(E87*N87,2)</f>
        <v>0</v>
      </c>
      <c r="P87" s="180">
        <v>0</v>
      </c>
      <c r="Q87" s="180">
        <f>ROUND(E87*P87,2)</f>
        <v>0</v>
      </c>
      <c r="R87" s="182"/>
      <c r="S87" s="182" t="s">
        <v>228</v>
      </c>
      <c r="T87" s="183" t="s">
        <v>207</v>
      </c>
      <c r="U87" s="158">
        <v>0</v>
      </c>
      <c r="V87" s="158">
        <f>ROUND(E87*U87,2)</f>
        <v>0</v>
      </c>
      <c r="W87" s="158"/>
      <c r="X87" s="158" t="s">
        <v>197</v>
      </c>
      <c r="Y87" s="158" t="s">
        <v>198</v>
      </c>
      <c r="Z87" s="148"/>
      <c r="AA87" s="148"/>
      <c r="AB87" s="148"/>
      <c r="AC87" s="148"/>
      <c r="AD87" s="148"/>
      <c r="AE87" s="148"/>
      <c r="AF87" s="148"/>
      <c r="AG87" s="148" t="s">
        <v>208</v>
      </c>
      <c r="AH87" s="148"/>
      <c r="AI87" s="148"/>
      <c r="AJ87" s="148"/>
      <c r="AK87" s="148"/>
      <c r="AL87" s="148"/>
      <c r="AM87" s="148"/>
      <c r="AN87" s="148"/>
      <c r="AO87" s="148"/>
      <c r="AP87" s="148"/>
      <c r="AQ87" s="148"/>
      <c r="AR87" s="148"/>
      <c r="AS87" s="148"/>
      <c r="AT87" s="148"/>
      <c r="AU87" s="148"/>
      <c r="AV87" s="148"/>
      <c r="AW87" s="148"/>
      <c r="AX87" s="148"/>
      <c r="AY87" s="148"/>
      <c r="AZ87" s="148"/>
      <c r="BA87" s="148"/>
      <c r="BB87" s="148"/>
      <c r="BC87" s="148"/>
      <c r="BD87" s="148"/>
      <c r="BE87" s="148"/>
      <c r="BF87" s="148"/>
      <c r="BG87" s="148"/>
      <c r="BH87" s="148"/>
    </row>
    <row r="88" spans="1:60" ht="22.5" outlineLevel="1" x14ac:dyDescent="0.2">
      <c r="A88" s="177">
        <v>51</v>
      </c>
      <c r="B88" s="178" t="s">
        <v>394</v>
      </c>
      <c r="C88" s="187" t="s">
        <v>395</v>
      </c>
      <c r="D88" s="179" t="s">
        <v>246</v>
      </c>
      <c r="E88" s="180">
        <v>34.54</v>
      </c>
      <c r="F88" s="181"/>
      <c r="G88" s="182">
        <f>ROUND(E88*F88,2)</f>
        <v>0</v>
      </c>
      <c r="H88" s="181"/>
      <c r="I88" s="182">
        <f>ROUND(E88*H88,2)</f>
        <v>0</v>
      </c>
      <c r="J88" s="181"/>
      <c r="K88" s="182">
        <f>ROUND(E88*J88,2)</f>
        <v>0</v>
      </c>
      <c r="L88" s="182">
        <v>21</v>
      </c>
      <c r="M88" s="182">
        <f>G88*(1+L88/100)</f>
        <v>0</v>
      </c>
      <c r="N88" s="180">
        <v>0</v>
      </c>
      <c r="O88" s="180">
        <f>ROUND(E88*N88,2)</f>
        <v>0</v>
      </c>
      <c r="P88" s="180">
        <v>0</v>
      </c>
      <c r="Q88" s="180">
        <f>ROUND(E88*P88,2)</f>
        <v>0</v>
      </c>
      <c r="R88" s="182"/>
      <c r="S88" s="182" t="s">
        <v>228</v>
      </c>
      <c r="T88" s="183" t="s">
        <v>207</v>
      </c>
      <c r="U88" s="158">
        <v>0</v>
      </c>
      <c r="V88" s="158">
        <f>ROUND(E88*U88,2)</f>
        <v>0</v>
      </c>
      <c r="W88" s="158"/>
      <c r="X88" s="158" t="s">
        <v>197</v>
      </c>
      <c r="Y88" s="158" t="s">
        <v>198</v>
      </c>
      <c r="Z88" s="148"/>
      <c r="AA88" s="148"/>
      <c r="AB88" s="148"/>
      <c r="AC88" s="148"/>
      <c r="AD88" s="148"/>
      <c r="AE88" s="148"/>
      <c r="AF88" s="148"/>
      <c r="AG88" s="148" t="s">
        <v>208</v>
      </c>
      <c r="AH88" s="148"/>
      <c r="AI88" s="148"/>
      <c r="AJ88" s="148"/>
      <c r="AK88" s="148"/>
      <c r="AL88" s="148"/>
      <c r="AM88" s="148"/>
      <c r="AN88" s="148"/>
      <c r="AO88" s="148"/>
      <c r="AP88" s="148"/>
      <c r="AQ88" s="148"/>
      <c r="AR88" s="148"/>
      <c r="AS88" s="148"/>
      <c r="AT88" s="148"/>
      <c r="AU88" s="148"/>
      <c r="AV88" s="148"/>
      <c r="AW88" s="148"/>
      <c r="AX88" s="148"/>
      <c r="AY88" s="148"/>
      <c r="AZ88" s="148"/>
      <c r="BA88" s="148"/>
      <c r="BB88" s="148"/>
      <c r="BC88" s="148"/>
      <c r="BD88" s="148"/>
      <c r="BE88" s="148"/>
      <c r="BF88" s="148"/>
      <c r="BG88" s="148"/>
      <c r="BH88" s="148"/>
    </row>
    <row r="89" spans="1:60" outlineLevel="1" x14ac:dyDescent="0.2">
      <c r="A89" s="177">
        <v>52</v>
      </c>
      <c r="B89" s="178" t="s">
        <v>396</v>
      </c>
      <c r="C89" s="187" t="s">
        <v>245</v>
      </c>
      <c r="D89" s="179" t="s">
        <v>246</v>
      </c>
      <c r="E89" s="180">
        <v>78.5</v>
      </c>
      <c r="F89" s="181"/>
      <c r="G89" s="182">
        <f>ROUND(E89*F89,2)</f>
        <v>0</v>
      </c>
      <c r="H89" s="181"/>
      <c r="I89" s="182">
        <f>ROUND(E89*H89,2)</f>
        <v>0</v>
      </c>
      <c r="J89" s="181"/>
      <c r="K89" s="182">
        <f>ROUND(E89*J89,2)</f>
        <v>0</v>
      </c>
      <c r="L89" s="182">
        <v>21</v>
      </c>
      <c r="M89" s="182">
        <f>G89*(1+L89/100)</f>
        <v>0</v>
      </c>
      <c r="N89" s="180">
        <v>0</v>
      </c>
      <c r="O89" s="180">
        <f>ROUND(E89*N89,2)</f>
        <v>0</v>
      </c>
      <c r="P89" s="180">
        <v>0</v>
      </c>
      <c r="Q89" s="180">
        <f>ROUND(E89*P89,2)</f>
        <v>0</v>
      </c>
      <c r="R89" s="182"/>
      <c r="S89" s="182" t="s">
        <v>228</v>
      </c>
      <c r="T89" s="183" t="s">
        <v>207</v>
      </c>
      <c r="U89" s="158">
        <v>0</v>
      </c>
      <c r="V89" s="158">
        <f>ROUND(E89*U89,2)</f>
        <v>0</v>
      </c>
      <c r="W89" s="158"/>
      <c r="X89" s="158" t="s">
        <v>197</v>
      </c>
      <c r="Y89" s="158" t="s">
        <v>198</v>
      </c>
      <c r="Z89" s="148"/>
      <c r="AA89" s="148"/>
      <c r="AB89" s="148"/>
      <c r="AC89" s="148"/>
      <c r="AD89" s="148"/>
      <c r="AE89" s="148"/>
      <c r="AF89" s="148"/>
      <c r="AG89" s="148" t="s">
        <v>208</v>
      </c>
      <c r="AH89" s="148"/>
      <c r="AI89" s="148"/>
      <c r="AJ89" s="148"/>
      <c r="AK89" s="148"/>
      <c r="AL89" s="148"/>
      <c r="AM89" s="148"/>
      <c r="AN89" s="148"/>
      <c r="AO89" s="148"/>
      <c r="AP89" s="148"/>
      <c r="AQ89" s="148"/>
      <c r="AR89" s="148"/>
      <c r="AS89" s="148"/>
      <c r="AT89" s="148"/>
      <c r="AU89" s="148"/>
      <c r="AV89" s="148"/>
      <c r="AW89" s="148"/>
      <c r="AX89" s="148"/>
      <c r="AY89" s="148"/>
      <c r="AZ89" s="148"/>
      <c r="BA89" s="148"/>
      <c r="BB89" s="148"/>
      <c r="BC89" s="148"/>
      <c r="BD89" s="148"/>
      <c r="BE89" s="148"/>
      <c r="BF89" s="148"/>
      <c r="BG89" s="148"/>
      <c r="BH89" s="148"/>
    </row>
    <row r="90" spans="1:60" x14ac:dyDescent="0.2">
      <c r="A90" s="162" t="s">
        <v>189</v>
      </c>
      <c r="B90" s="163" t="s">
        <v>142</v>
      </c>
      <c r="C90" s="184" t="s">
        <v>143</v>
      </c>
      <c r="D90" s="164"/>
      <c r="E90" s="165"/>
      <c r="F90" s="166"/>
      <c r="G90" s="166">
        <f>SUMIF(AG91:AG96,"&lt;&gt;NOR",G91:G96)</f>
        <v>0</v>
      </c>
      <c r="H90" s="166"/>
      <c r="I90" s="166">
        <f>SUM(I91:I96)</f>
        <v>0</v>
      </c>
      <c r="J90" s="166"/>
      <c r="K90" s="166">
        <f>SUM(K91:K96)</f>
        <v>0</v>
      </c>
      <c r="L90" s="166"/>
      <c r="M90" s="166">
        <f>SUM(M91:M96)</f>
        <v>0</v>
      </c>
      <c r="N90" s="165"/>
      <c r="O90" s="165">
        <f>SUM(O91:O96)</f>
        <v>0</v>
      </c>
      <c r="P90" s="165"/>
      <c r="Q90" s="165">
        <f>SUM(Q91:Q96)</f>
        <v>0</v>
      </c>
      <c r="R90" s="166"/>
      <c r="S90" s="166"/>
      <c r="T90" s="167"/>
      <c r="U90" s="161"/>
      <c r="V90" s="161">
        <f>SUM(V91:V96)</f>
        <v>2.63</v>
      </c>
      <c r="W90" s="161"/>
      <c r="X90" s="161"/>
      <c r="Y90" s="161"/>
      <c r="AG90" t="s">
        <v>190</v>
      </c>
    </row>
    <row r="91" spans="1:60" outlineLevel="1" x14ac:dyDescent="0.2">
      <c r="A91" s="169">
        <v>53</v>
      </c>
      <c r="B91" s="170" t="s">
        <v>397</v>
      </c>
      <c r="C91" s="185" t="s">
        <v>398</v>
      </c>
      <c r="D91" s="171" t="s">
        <v>246</v>
      </c>
      <c r="E91" s="172">
        <v>133.18299999999999</v>
      </c>
      <c r="F91" s="173"/>
      <c r="G91" s="174">
        <f>ROUND(E91*F91,2)</f>
        <v>0</v>
      </c>
      <c r="H91" s="173"/>
      <c r="I91" s="174">
        <f>ROUND(E91*H91,2)</f>
        <v>0</v>
      </c>
      <c r="J91" s="173"/>
      <c r="K91" s="174">
        <f>ROUND(E91*J91,2)</f>
        <v>0</v>
      </c>
      <c r="L91" s="174">
        <v>21</v>
      </c>
      <c r="M91" s="174">
        <f>G91*(1+L91/100)</f>
        <v>0</v>
      </c>
      <c r="N91" s="172">
        <v>0</v>
      </c>
      <c r="O91" s="172">
        <f>ROUND(E91*N91,2)</f>
        <v>0</v>
      </c>
      <c r="P91" s="172">
        <v>0</v>
      </c>
      <c r="Q91" s="172">
        <f>ROUND(E91*P91,2)</f>
        <v>0</v>
      </c>
      <c r="R91" s="174" t="s">
        <v>279</v>
      </c>
      <c r="S91" s="174" t="s">
        <v>195</v>
      </c>
      <c r="T91" s="175" t="s">
        <v>207</v>
      </c>
      <c r="U91" s="158">
        <v>1.6E-2</v>
      </c>
      <c r="V91" s="158">
        <f>ROUND(E91*U91,2)</f>
        <v>2.13</v>
      </c>
      <c r="W91" s="158"/>
      <c r="X91" s="158" t="s">
        <v>197</v>
      </c>
      <c r="Y91" s="158" t="s">
        <v>198</v>
      </c>
      <c r="Z91" s="148"/>
      <c r="AA91" s="148"/>
      <c r="AB91" s="148"/>
      <c r="AC91" s="148"/>
      <c r="AD91" s="148"/>
      <c r="AE91" s="148"/>
      <c r="AF91" s="148"/>
      <c r="AG91" s="148" t="s">
        <v>208</v>
      </c>
      <c r="AH91" s="148"/>
      <c r="AI91" s="148"/>
      <c r="AJ91" s="148"/>
      <c r="AK91" s="148"/>
      <c r="AL91" s="148"/>
      <c r="AM91" s="148"/>
      <c r="AN91" s="148"/>
      <c r="AO91" s="148"/>
      <c r="AP91" s="148"/>
      <c r="AQ91" s="148"/>
      <c r="AR91" s="148"/>
      <c r="AS91" s="148"/>
      <c r="AT91" s="148"/>
      <c r="AU91" s="148"/>
      <c r="AV91" s="148"/>
      <c r="AW91" s="148"/>
      <c r="AX91" s="148"/>
      <c r="AY91" s="148"/>
      <c r="AZ91" s="148"/>
      <c r="BA91" s="148"/>
      <c r="BB91" s="148"/>
      <c r="BC91" s="148"/>
      <c r="BD91" s="148"/>
      <c r="BE91" s="148"/>
      <c r="BF91" s="148"/>
      <c r="BG91" s="148"/>
      <c r="BH91" s="148"/>
    </row>
    <row r="92" spans="1:60" outlineLevel="2" x14ac:dyDescent="0.2">
      <c r="A92" s="155"/>
      <c r="B92" s="156"/>
      <c r="C92" s="247" t="s">
        <v>399</v>
      </c>
      <c r="D92" s="248"/>
      <c r="E92" s="248"/>
      <c r="F92" s="248"/>
      <c r="G92" s="248"/>
      <c r="H92" s="158"/>
      <c r="I92" s="158"/>
      <c r="J92" s="158"/>
      <c r="K92" s="158"/>
      <c r="L92" s="158"/>
      <c r="M92" s="158"/>
      <c r="N92" s="157"/>
      <c r="O92" s="157"/>
      <c r="P92" s="157"/>
      <c r="Q92" s="157"/>
      <c r="R92" s="158"/>
      <c r="S92" s="158"/>
      <c r="T92" s="158"/>
      <c r="U92" s="158"/>
      <c r="V92" s="158"/>
      <c r="W92" s="158"/>
      <c r="X92" s="158"/>
      <c r="Y92" s="158"/>
      <c r="Z92" s="148"/>
      <c r="AA92" s="148"/>
      <c r="AB92" s="148"/>
      <c r="AC92" s="148"/>
      <c r="AD92" s="148"/>
      <c r="AE92" s="148"/>
      <c r="AF92" s="148"/>
      <c r="AG92" s="148" t="s">
        <v>201</v>
      </c>
      <c r="AH92" s="148"/>
      <c r="AI92" s="148"/>
      <c r="AJ92" s="148"/>
      <c r="AK92" s="148"/>
      <c r="AL92" s="148"/>
      <c r="AM92" s="148"/>
      <c r="AN92" s="148"/>
      <c r="AO92" s="148"/>
      <c r="AP92" s="148"/>
      <c r="AQ92" s="148"/>
      <c r="AR92" s="148"/>
      <c r="AS92" s="148"/>
      <c r="AT92" s="148"/>
      <c r="AU92" s="148"/>
      <c r="AV92" s="148"/>
      <c r="AW92" s="148"/>
      <c r="AX92" s="148"/>
      <c r="AY92" s="148"/>
      <c r="AZ92" s="148"/>
      <c r="BA92" s="148"/>
      <c r="BB92" s="148"/>
      <c r="BC92" s="148"/>
      <c r="BD92" s="148"/>
      <c r="BE92" s="148"/>
      <c r="BF92" s="148"/>
      <c r="BG92" s="148"/>
      <c r="BH92" s="148"/>
    </row>
    <row r="93" spans="1:60" ht="22.5" outlineLevel="1" x14ac:dyDescent="0.2">
      <c r="A93" s="169">
        <v>54</v>
      </c>
      <c r="B93" s="170" t="s">
        <v>400</v>
      </c>
      <c r="C93" s="185" t="s">
        <v>401</v>
      </c>
      <c r="D93" s="171" t="s">
        <v>246</v>
      </c>
      <c r="E93" s="172">
        <v>2.387</v>
      </c>
      <c r="F93" s="173"/>
      <c r="G93" s="174">
        <f>ROUND(E93*F93,2)</f>
        <v>0</v>
      </c>
      <c r="H93" s="173"/>
      <c r="I93" s="174">
        <f>ROUND(E93*H93,2)</f>
        <v>0</v>
      </c>
      <c r="J93" s="173"/>
      <c r="K93" s="174">
        <f>ROUND(E93*J93,2)</f>
        <v>0</v>
      </c>
      <c r="L93" s="174">
        <v>21</v>
      </c>
      <c r="M93" s="174">
        <f>G93*(1+L93/100)</f>
        <v>0</v>
      </c>
      <c r="N93" s="172">
        <v>0</v>
      </c>
      <c r="O93" s="172">
        <f>ROUND(E93*N93,2)</f>
        <v>0</v>
      </c>
      <c r="P93" s="172">
        <v>0</v>
      </c>
      <c r="Q93" s="172">
        <f>ROUND(E93*P93,2)</f>
        <v>0</v>
      </c>
      <c r="R93" s="174" t="s">
        <v>224</v>
      </c>
      <c r="S93" s="174" t="s">
        <v>195</v>
      </c>
      <c r="T93" s="175" t="s">
        <v>207</v>
      </c>
      <c r="U93" s="158">
        <v>0.21149999999999999</v>
      </c>
      <c r="V93" s="158">
        <f>ROUND(E93*U93,2)</f>
        <v>0.5</v>
      </c>
      <c r="W93" s="158"/>
      <c r="X93" s="158" t="s">
        <v>197</v>
      </c>
      <c r="Y93" s="158" t="s">
        <v>198</v>
      </c>
      <c r="Z93" s="148"/>
      <c r="AA93" s="148"/>
      <c r="AB93" s="148"/>
      <c r="AC93" s="148"/>
      <c r="AD93" s="148"/>
      <c r="AE93" s="148"/>
      <c r="AF93" s="148"/>
      <c r="AG93" s="148" t="s">
        <v>208</v>
      </c>
      <c r="AH93" s="148"/>
      <c r="AI93" s="148"/>
      <c r="AJ93" s="148"/>
      <c r="AK93" s="148"/>
      <c r="AL93" s="148"/>
      <c r="AM93" s="148"/>
      <c r="AN93" s="148"/>
      <c r="AO93" s="148"/>
      <c r="AP93" s="148"/>
      <c r="AQ93" s="148"/>
      <c r="AR93" s="148"/>
      <c r="AS93" s="148"/>
      <c r="AT93" s="148"/>
      <c r="AU93" s="148"/>
      <c r="AV93" s="148"/>
      <c r="AW93" s="148"/>
      <c r="AX93" s="148"/>
      <c r="AY93" s="148"/>
      <c r="AZ93" s="148"/>
      <c r="BA93" s="148"/>
      <c r="BB93" s="148"/>
      <c r="BC93" s="148"/>
      <c r="BD93" s="148"/>
      <c r="BE93" s="148"/>
      <c r="BF93" s="148"/>
      <c r="BG93" s="148"/>
      <c r="BH93" s="148"/>
    </row>
    <row r="94" spans="1:60" outlineLevel="2" x14ac:dyDescent="0.2">
      <c r="A94" s="155"/>
      <c r="B94" s="156"/>
      <c r="C94" s="247" t="s">
        <v>402</v>
      </c>
      <c r="D94" s="248"/>
      <c r="E94" s="248"/>
      <c r="F94" s="248"/>
      <c r="G94" s="248"/>
      <c r="H94" s="158"/>
      <c r="I94" s="158"/>
      <c r="J94" s="158"/>
      <c r="K94" s="158"/>
      <c r="L94" s="158"/>
      <c r="M94" s="158"/>
      <c r="N94" s="157"/>
      <c r="O94" s="157"/>
      <c r="P94" s="157"/>
      <c r="Q94" s="157"/>
      <c r="R94" s="158"/>
      <c r="S94" s="158"/>
      <c r="T94" s="158"/>
      <c r="U94" s="158"/>
      <c r="V94" s="158"/>
      <c r="W94" s="158"/>
      <c r="X94" s="158"/>
      <c r="Y94" s="158"/>
      <c r="Z94" s="148"/>
      <c r="AA94" s="148"/>
      <c r="AB94" s="148"/>
      <c r="AC94" s="148"/>
      <c r="AD94" s="148"/>
      <c r="AE94" s="148"/>
      <c r="AF94" s="148"/>
      <c r="AG94" s="148" t="s">
        <v>201</v>
      </c>
      <c r="AH94" s="148"/>
      <c r="AI94" s="148"/>
      <c r="AJ94" s="148"/>
      <c r="AK94" s="148"/>
      <c r="AL94" s="148"/>
      <c r="AM94" s="148"/>
      <c r="AN94" s="148"/>
      <c r="AO94" s="148"/>
      <c r="AP94" s="148"/>
      <c r="AQ94" s="148"/>
      <c r="AR94" s="148"/>
      <c r="AS94" s="148"/>
      <c r="AT94" s="148"/>
      <c r="AU94" s="148"/>
      <c r="AV94" s="148"/>
      <c r="AW94" s="148"/>
      <c r="AX94" s="148"/>
      <c r="AY94" s="148"/>
      <c r="AZ94" s="148"/>
      <c r="BA94" s="148"/>
      <c r="BB94" s="148"/>
      <c r="BC94" s="148"/>
      <c r="BD94" s="148"/>
      <c r="BE94" s="148"/>
      <c r="BF94" s="148"/>
      <c r="BG94" s="148"/>
      <c r="BH94" s="148"/>
    </row>
    <row r="95" spans="1:60" ht="22.5" outlineLevel="1" x14ac:dyDescent="0.2">
      <c r="A95" s="177">
        <v>55</v>
      </c>
      <c r="B95" s="178" t="s">
        <v>234</v>
      </c>
      <c r="C95" s="187" t="s">
        <v>235</v>
      </c>
      <c r="D95" s="179" t="s">
        <v>193</v>
      </c>
      <c r="E95" s="180">
        <v>189.07599999999999</v>
      </c>
      <c r="F95" s="181"/>
      <c r="G95" s="182">
        <f>ROUND(E95*F95,2)</f>
        <v>0</v>
      </c>
      <c r="H95" s="181"/>
      <c r="I95" s="182">
        <f>ROUND(E95*H95,2)</f>
        <v>0</v>
      </c>
      <c r="J95" s="181"/>
      <c r="K95" s="182">
        <f>ROUND(E95*J95,2)</f>
        <v>0</v>
      </c>
      <c r="L95" s="182">
        <v>21</v>
      </c>
      <c r="M95" s="182">
        <f>G95*(1+L95/100)</f>
        <v>0</v>
      </c>
      <c r="N95" s="180">
        <v>0</v>
      </c>
      <c r="O95" s="180">
        <f>ROUND(E95*N95,2)</f>
        <v>0</v>
      </c>
      <c r="P95" s="180">
        <v>0</v>
      </c>
      <c r="Q95" s="180">
        <f>ROUND(E95*P95,2)</f>
        <v>0</v>
      </c>
      <c r="R95" s="182"/>
      <c r="S95" s="182" t="s">
        <v>228</v>
      </c>
      <c r="T95" s="183" t="s">
        <v>207</v>
      </c>
      <c r="U95" s="158">
        <v>0</v>
      </c>
      <c r="V95" s="158">
        <f>ROUND(E95*U95,2)</f>
        <v>0</v>
      </c>
      <c r="W95" s="158"/>
      <c r="X95" s="158" t="s">
        <v>197</v>
      </c>
      <c r="Y95" s="158" t="s">
        <v>198</v>
      </c>
      <c r="Z95" s="148"/>
      <c r="AA95" s="148"/>
      <c r="AB95" s="148"/>
      <c r="AC95" s="148"/>
      <c r="AD95" s="148"/>
      <c r="AE95" s="148"/>
      <c r="AF95" s="148"/>
      <c r="AG95" s="148" t="s">
        <v>208</v>
      </c>
      <c r="AH95" s="148"/>
      <c r="AI95" s="148"/>
      <c r="AJ95" s="148"/>
      <c r="AK95" s="148"/>
      <c r="AL95" s="148"/>
      <c r="AM95" s="148"/>
      <c r="AN95" s="148"/>
      <c r="AO95" s="148"/>
      <c r="AP95" s="148"/>
      <c r="AQ95" s="148"/>
      <c r="AR95" s="148"/>
      <c r="AS95" s="148"/>
      <c r="AT95" s="148"/>
      <c r="AU95" s="148"/>
      <c r="AV95" s="148"/>
      <c r="AW95" s="148"/>
      <c r="AX95" s="148"/>
      <c r="AY95" s="148"/>
      <c r="AZ95" s="148"/>
      <c r="BA95" s="148"/>
      <c r="BB95" s="148"/>
      <c r="BC95" s="148"/>
      <c r="BD95" s="148"/>
      <c r="BE95" s="148"/>
      <c r="BF95" s="148"/>
      <c r="BG95" s="148"/>
      <c r="BH95" s="148"/>
    </row>
    <row r="96" spans="1:60" outlineLevel="1" x14ac:dyDescent="0.2">
      <c r="A96" s="169">
        <v>56</v>
      </c>
      <c r="B96" s="170" t="s">
        <v>239</v>
      </c>
      <c r="C96" s="185" t="s">
        <v>240</v>
      </c>
      <c r="D96" s="171" t="s">
        <v>193</v>
      </c>
      <c r="E96" s="172">
        <v>189.07599999999999</v>
      </c>
      <c r="F96" s="173"/>
      <c r="G96" s="174">
        <f>ROUND(E96*F96,2)</f>
        <v>0</v>
      </c>
      <c r="H96" s="173"/>
      <c r="I96" s="174">
        <f>ROUND(E96*H96,2)</f>
        <v>0</v>
      </c>
      <c r="J96" s="173"/>
      <c r="K96" s="174">
        <f>ROUND(E96*J96,2)</f>
        <v>0</v>
      </c>
      <c r="L96" s="174">
        <v>21</v>
      </c>
      <c r="M96" s="174">
        <f>G96*(1+L96/100)</f>
        <v>0</v>
      </c>
      <c r="N96" s="172">
        <v>0</v>
      </c>
      <c r="O96" s="172">
        <f>ROUND(E96*N96,2)</f>
        <v>0</v>
      </c>
      <c r="P96" s="172">
        <v>0</v>
      </c>
      <c r="Q96" s="172">
        <f>ROUND(E96*P96,2)</f>
        <v>0</v>
      </c>
      <c r="R96" s="174"/>
      <c r="S96" s="174" t="s">
        <v>228</v>
      </c>
      <c r="T96" s="175" t="s">
        <v>207</v>
      </c>
      <c r="U96" s="158">
        <v>0</v>
      </c>
      <c r="V96" s="158">
        <f>ROUND(E96*U96,2)</f>
        <v>0</v>
      </c>
      <c r="W96" s="158"/>
      <c r="X96" s="158" t="s">
        <v>197</v>
      </c>
      <c r="Y96" s="158" t="s">
        <v>198</v>
      </c>
      <c r="Z96" s="148"/>
      <c r="AA96" s="148"/>
      <c r="AB96" s="148"/>
      <c r="AC96" s="148"/>
      <c r="AD96" s="148"/>
      <c r="AE96" s="148"/>
      <c r="AF96" s="148"/>
      <c r="AG96" s="148" t="s">
        <v>208</v>
      </c>
      <c r="AH96" s="148"/>
      <c r="AI96" s="148"/>
      <c r="AJ96" s="148"/>
      <c r="AK96" s="148"/>
      <c r="AL96" s="148"/>
      <c r="AM96" s="148"/>
      <c r="AN96" s="148"/>
      <c r="AO96" s="148"/>
      <c r="AP96" s="148"/>
      <c r="AQ96" s="148"/>
      <c r="AR96" s="148"/>
      <c r="AS96" s="148"/>
      <c r="AT96" s="148"/>
      <c r="AU96" s="148"/>
      <c r="AV96" s="148"/>
      <c r="AW96" s="148"/>
      <c r="AX96" s="148"/>
      <c r="AY96" s="148"/>
      <c r="AZ96" s="148"/>
      <c r="BA96" s="148"/>
      <c r="BB96" s="148"/>
      <c r="BC96" s="148"/>
      <c r="BD96" s="148"/>
      <c r="BE96" s="148"/>
      <c r="BF96" s="148"/>
      <c r="BG96" s="148"/>
      <c r="BH96" s="148"/>
    </row>
    <row r="97" spans="1:33" x14ac:dyDescent="0.2">
      <c r="A97" s="3"/>
      <c r="B97" s="4"/>
      <c r="C97" s="188"/>
      <c r="D97" s="6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AE97">
        <v>12</v>
      </c>
      <c r="AF97">
        <v>21</v>
      </c>
      <c r="AG97" t="s">
        <v>175</v>
      </c>
    </row>
    <row r="98" spans="1:33" x14ac:dyDescent="0.2">
      <c r="A98" s="151"/>
      <c r="B98" s="152" t="s">
        <v>29</v>
      </c>
      <c r="C98" s="189"/>
      <c r="D98" s="153"/>
      <c r="E98" s="154"/>
      <c r="F98" s="154"/>
      <c r="G98" s="168">
        <f>G8+G32+G35+G40+G71+G79+G84+G90</f>
        <v>0</v>
      </c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AE98">
        <f>SUMIF(L7:L96,AE97,G7:G96)</f>
        <v>0</v>
      </c>
      <c r="AF98">
        <f>SUMIF(L7:L96,AF97,G7:G96)</f>
        <v>0</v>
      </c>
      <c r="AG98" t="s">
        <v>403</v>
      </c>
    </row>
    <row r="99" spans="1:33" x14ac:dyDescent="0.2">
      <c r="C99" s="190"/>
      <c r="D99" s="10"/>
      <c r="AG99" t="s">
        <v>404</v>
      </c>
    </row>
    <row r="100" spans="1:33" x14ac:dyDescent="0.2">
      <c r="D100" s="10"/>
    </row>
    <row r="101" spans="1:33" x14ac:dyDescent="0.2">
      <c r="D101" s="10"/>
    </row>
    <row r="102" spans="1:33" x14ac:dyDescent="0.2">
      <c r="D102" s="10"/>
    </row>
    <row r="103" spans="1:33" x14ac:dyDescent="0.2">
      <c r="D103" s="10"/>
    </row>
    <row r="104" spans="1:33" x14ac:dyDescent="0.2">
      <c r="D104" s="10"/>
    </row>
    <row r="105" spans="1:33" x14ac:dyDescent="0.2">
      <c r="D105" s="10"/>
    </row>
    <row r="106" spans="1:33" x14ac:dyDescent="0.2">
      <c r="D106" s="10"/>
    </row>
    <row r="107" spans="1:33" x14ac:dyDescent="0.2">
      <c r="D107" s="10"/>
    </row>
    <row r="108" spans="1:33" x14ac:dyDescent="0.2">
      <c r="D108" s="10"/>
    </row>
    <row r="109" spans="1:33" x14ac:dyDescent="0.2">
      <c r="D109" s="10"/>
    </row>
    <row r="110" spans="1:33" x14ac:dyDescent="0.2">
      <c r="D110" s="10"/>
    </row>
    <row r="111" spans="1:33" x14ac:dyDescent="0.2">
      <c r="D111" s="10"/>
    </row>
    <row r="112" spans="1:33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TFUN7mUAA0GaBhPGG8bjwrttQzdQ0mOwXJwAN2vn9SfpP2Jc4jeQwsuMV2PjJh/5goMQdWANJ94tzZPJ4eTHcg==" saltValue="qMb2Di+gp/iAr4zRcZBDsQ==" spinCount="100000" sheet="1" formatRows="0"/>
  <mergeCells count="17">
    <mergeCell ref="C53:G53"/>
    <mergeCell ref="A1:G1"/>
    <mergeCell ref="C2:G2"/>
    <mergeCell ref="C3:G3"/>
    <mergeCell ref="C4:G4"/>
    <mergeCell ref="C10:G10"/>
    <mergeCell ref="C13:G13"/>
    <mergeCell ref="C15:G15"/>
    <mergeCell ref="C17:G17"/>
    <mergeCell ref="C20:G20"/>
    <mergeCell ref="C46:G46"/>
    <mergeCell ref="C51:G51"/>
    <mergeCell ref="C58:G58"/>
    <mergeCell ref="C59:G59"/>
    <mergeCell ref="C81:G81"/>
    <mergeCell ref="C92:G92"/>
    <mergeCell ref="C94:G94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BBE28B-746E-4EA8-B1AB-5C63B1F12439}">
  <sheetPr>
    <outlinePr summaryBelow="0"/>
  </sheetPr>
  <dimension ref="A1:BH5000"/>
  <sheetViews>
    <sheetView workbookViewId="0">
      <pane ySplit="7" topLeftCell="A34" activePane="bottomLeft" state="frozen"/>
      <selection pane="bottomLeft" activeCell="C50" sqref="C50"/>
    </sheetView>
  </sheetViews>
  <sheetFormatPr defaultRowHeight="12.75" outlineLevelRow="3" x14ac:dyDescent="0.2"/>
  <cols>
    <col min="1" max="1" width="3.42578125" customWidth="1"/>
    <col min="2" max="2" width="12.5703125" style="122" customWidth="1"/>
    <col min="3" max="3" width="63.28515625" style="122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7" width="0" hidden="1" customWidth="1"/>
    <col min="18" max="18" width="6.85546875" customWidth="1"/>
    <col min="20" max="25" width="0" hidden="1" customWidth="1"/>
    <col min="29" max="29" width="0" hidden="1" customWidth="1"/>
    <col min="31" max="41" width="0" hidden="1" customWidth="1"/>
    <col min="53" max="53" width="98.7109375" customWidth="1"/>
  </cols>
  <sheetData>
    <row r="1" spans="1:60" ht="15.75" customHeight="1" x14ac:dyDescent="0.25">
      <c r="A1" s="253" t="s">
        <v>162</v>
      </c>
      <c r="B1" s="253"/>
      <c r="C1" s="253"/>
      <c r="D1" s="253"/>
      <c r="E1" s="253"/>
      <c r="F1" s="253"/>
      <c r="G1" s="253"/>
      <c r="AG1" t="s">
        <v>163</v>
      </c>
    </row>
    <row r="2" spans="1:60" ht="24.95" customHeight="1" x14ac:dyDescent="0.2">
      <c r="A2" s="50" t="s">
        <v>7</v>
      </c>
      <c r="B2" s="49" t="s">
        <v>43</v>
      </c>
      <c r="C2" s="254" t="s">
        <v>44</v>
      </c>
      <c r="D2" s="255"/>
      <c r="E2" s="255"/>
      <c r="F2" s="255"/>
      <c r="G2" s="256"/>
      <c r="AG2" t="s">
        <v>164</v>
      </c>
    </row>
    <row r="3" spans="1:60" ht="24.95" customHeight="1" x14ac:dyDescent="0.2">
      <c r="A3" s="50" t="s">
        <v>8</v>
      </c>
      <c r="B3" s="49" t="s">
        <v>62</v>
      </c>
      <c r="C3" s="254" t="s">
        <v>63</v>
      </c>
      <c r="D3" s="255"/>
      <c r="E3" s="255"/>
      <c r="F3" s="255"/>
      <c r="G3" s="256"/>
      <c r="AC3" s="122" t="s">
        <v>164</v>
      </c>
      <c r="AG3" t="s">
        <v>165</v>
      </c>
    </row>
    <row r="4" spans="1:60" ht="24.95" customHeight="1" x14ac:dyDescent="0.2">
      <c r="A4" s="141" t="s">
        <v>9</v>
      </c>
      <c r="B4" s="142" t="s">
        <v>64</v>
      </c>
      <c r="C4" s="257" t="s">
        <v>55</v>
      </c>
      <c r="D4" s="258"/>
      <c r="E4" s="258"/>
      <c r="F4" s="258"/>
      <c r="G4" s="259"/>
      <c r="AG4" t="s">
        <v>166</v>
      </c>
    </row>
    <row r="5" spans="1:60" x14ac:dyDescent="0.2">
      <c r="D5" s="10"/>
    </row>
    <row r="6" spans="1:60" ht="38.25" x14ac:dyDescent="0.2">
      <c r="A6" s="144" t="s">
        <v>167</v>
      </c>
      <c r="B6" s="146" t="s">
        <v>168</v>
      </c>
      <c r="C6" s="146" t="s">
        <v>169</v>
      </c>
      <c r="D6" s="145" t="s">
        <v>170</v>
      </c>
      <c r="E6" s="144" t="s">
        <v>171</v>
      </c>
      <c r="F6" s="143" t="s">
        <v>172</v>
      </c>
      <c r="G6" s="144" t="s">
        <v>29</v>
      </c>
      <c r="H6" s="147" t="s">
        <v>30</v>
      </c>
      <c r="I6" s="147" t="s">
        <v>173</v>
      </c>
      <c r="J6" s="147" t="s">
        <v>31</v>
      </c>
      <c r="K6" s="147" t="s">
        <v>174</v>
      </c>
      <c r="L6" s="147" t="s">
        <v>175</v>
      </c>
      <c r="M6" s="147" t="s">
        <v>176</v>
      </c>
      <c r="N6" s="147" t="s">
        <v>177</v>
      </c>
      <c r="O6" s="147" t="s">
        <v>178</v>
      </c>
      <c r="P6" s="147" t="s">
        <v>179</v>
      </c>
      <c r="Q6" s="147" t="s">
        <v>180</v>
      </c>
      <c r="R6" s="147" t="s">
        <v>181</v>
      </c>
      <c r="S6" s="147" t="s">
        <v>182</v>
      </c>
      <c r="T6" s="147" t="s">
        <v>183</v>
      </c>
      <c r="U6" s="147" t="s">
        <v>184</v>
      </c>
      <c r="V6" s="147" t="s">
        <v>185</v>
      </c>
      <c r="W6" s="147" t="s">
        <v>186</v>
      </c>
      <c r="X6" s="147" t="s">
        <v>187</v>
      </c>
      <c r="Y6" s="147" t="s">
        <v>188</v>
      </c>
    </row>
    <row r="7" spans="1:60" hidden="1" x14ac:dyDescent="0.2">
      <c r="A7" s="3"/>
      <c r="B7" s="4"/>
      <c r="C7" s="4"/>
      <c r="D7" s="6"/>
      <c r="E7" s="149"/>
      <c r="F7" s="150"/>
      <c r="G7" s="150"/>
      <c r="H7" s="150"/>
      <c r="I7" s="150"/>
      <c r="J7" s="150"/>
      <c r="K7" s="150"/>
      <c r="L7" s="150"/>
      <c r="M7" s="150"/>
      <c r="N7" s="149"/>
      <c r="O7" s="149"/>
      <c r="P7" s="149"/>
      <c r="Q7" s="149"/>
      <c r="R7" s="150"/>
      <c r="S7" s="150"/>
      <c r="T7" s="150"/>
      <c r="U7" s="150"/>
      <c r="V7" s="150"/>
      <c r="W7" s="150"/>
      <c r="X7" s="150"/>
      <c r="Y7" s="150"/>
    </row>
    <row r="8" spans="1:60" x14ac:dyDescent="0.2">
      <c r="A8" s="162" t="s">
        <v>189</v>
      </c>
      <c r="B8" s="163" t="s">
        <v>108</v>
      </c>
      <c r="C8" s="184" t="s">
        <v>109</v>
      </c>
      <c r="D8" s="164"/>
      <c r="E8" s="165"/>
      <c r="F8" s="166"/>
      <c r="G8" s="166">
        <f>SUMIF(AG9:AG31,"&lt;&gt;NOR",G9:G31)</f>
        <v>0</v>
      </c>
      <c r="H8" s="166"/>
      <c r="I8" s="166">
        <f>SUM(I9:I31)</f>
        <v>0</v>
      </c>
      <c r="J8" s="166"/>
      <c r="K8" s="166">
        <f>SUM(K9:K31)</f>
        <v>0</v>
      </c>
      <c r="L8" s="166"/>
      <c r="M8" s="166">
        <f>SUM(M9:M31)</f>
        <v>0</v>
      </c>
      <c r="N8" s="165"/>
      <c r="O8" s="165">
        <f>SUM(O9:O31)</f>
        <v>2.5500000000000003</v>
      </c>
      <c r="P8" s="165"/>
      <c r="Q8" s="165">
        <f>SUM(Q9:Q31)</f>
        <v>0</v>
      </c>
      <c r="R8" s="166"/>
      <c r="S8" s="166"/>
      <c r="T8" s="167"/>
      <c r="U8" s="161"/>
      <c r="V8" s="161">
        <f>SUM(V9:V31)</f>
        <v>345.47</v>
      </c>
      <c r="W8" s="161"/>
      <c r="X8" s="161"/>
      <c r="Y8" s="161"/>
      <c r="AG8" t="s">
        <v>190</v>
      </c>
    </row>
    <row r="9" spans="1:60" ht="22.5" outlineLevel="1" x14ac:dyDescent="0.2">
      <c r="A9" s="169">
        <v>1</v>
      </c>
      <c r="B9" s="170" t="s">
        <v>191</v>
      </c>
      <c r="C9" s="185" t="s">
        <v>192</v>
      </c>
      <c r="D9" s="171" t="s">
        <v>193</v>
      </c>
      <c r="E9" s="172">
        <v>112.34399999999999</v>
      </c>
      <c r="F9" s="173"/>
      <c r="G9" s="174">
        <f>ROUND(E9*F9,2)</f>
        <v>0</v>
      </c>
      <c r="H9" s="173"/>
      <c r="I9" s="174">
        <f>ROUND(E9*H9,2)</f>
        <v>0</v>
      </c>
      <c r="J9" s="173"/>
      <c r="K9" s="174">
        <f>ROUND(E9*J9,2)</f>
        <v>0</v>
      </c>
      <c r="L9" s="174">
        <v>21</v>
      </c>
      <c r="M9" s="174">
        <f>G9*(1+L9/100)</f>
        <v>0</v>
      </c>
      <c r="N9" s="172">
        <v>1.9220000000000001E-2</v>
      </c>
      <c r="O9" s="172">
        <f>ROUND(E9*N9,2)</f>
        <v>2.16</v>
      </c>
      <c r="P9" s="172">
        <v>0</v>
      </c>
      <c r="Q9" s="172">
        <f>ROUND(E9*P9,2)</f>
        <v>0</v>
      </c>
      <c r="R9" s="174" t="s">
        <v>194</v>
      </c>
      <c r="S9" s="174" t="s">
        <v>195</v>
      </c>
      <c r="T9" s="175" t="s">
        <v>196</v>
      </c>
      <c r="U9" s="158">
        <v>1.59</v>
      </c>
      <c r="V9" s="158">
        <f>ROUND(E9*U9,2)</f>
        <v>178.63</v>
      </c>
      <c r="W9" s="158"/>
      <c r="X9" s="158" t="s">
        <v>197</v>
      </c>
      <c r="Y9" s="158" t="s">
        <v>198</v>
      </c>
      <c r="Z9" s="148"/>
      <c r="AA9" s="148"/>
      <c r="AB9" s="148"/>
      <c r="AC9" s="148"/>
      <c r="AD9" s="148"/>
      <c r="AE9" s="148"/>
      <c r="AF9" s="148"/>
      <c r="AG9" s="148" t="s">
        <v>199</v>
      </c>
      <c r="AH9" s="148"/>
      <c r="AI9" s="148"/>
      <c r="AJ9" s="148"/>
      <c r="AK9" s="148"/>
      <c r="AL9" s="148"/>
      <c r="AM9" s="148"/>
      <c r="AN9" s="148"/>
      <c r="AO9" s="148"/>
      <c r="AP9" s="148"/>
      <c r="AQ9" s="148"/>
      <c r="AR9" s="148"/>
      <c r="AS9" s="148"/>
      <c r="AT9" s="148"/>
      <c r="AU9" s="148"/>
      <c r="AV9" s="148"/>
      <c r="AW9" s="148"/>
      <c r="AX9" s="148"/>
      <c r="AY9" s="148"/>
      <c r="AZ9" s="148"/>
      <c r="BA9" s="148"/>
      <c r="BB9" s="148"/>
      <c r="BC9" s="148"/>
      <c r="BD9" s="148"/>
      <c r="BE9" s="148"/>
      <c r="BF9" s="148"/>
      <c r="BG9" s="148"/>
      <c r="BH9" s="148"/>
    </row>
    <row r="10" spans="1:60" ht="33.75" outlineLevel="2" x14ac:dyDescent="0.2">
      <c r="A10" s="155"/>
      <c r="B10" s="156"/>
      <c r="C10" s="247" t="s">
        <v>200</v>
      </c>
      <c r="D10" s="248"/>
      <c r="E10" s="248"/>
      <c r="F10" s="248"/>
      <c r="G10" s="248"/>
      <c r="H10" s="158"/>
      <c r="I10" s="158"/>
      <c r="J10" s="158"/>
      <c r="K10" s="158"/>
      <c r="L10" s="158"/>
      <c r="M10" s="158"/>
      <c r="N10" s="157"/>
      <c r="O10" s="157"/>
      <c r="P10" s="157"/>
      <c r="Q10" s="157"/>
      <c r="R10" s="158"/>
      <c r="S10" s="158"/>
      <c r="T10" s="158"/>
      <c r="U10" s="158"/>
      <c r="V10" s="158"/>
      <c r="W10" s="158"/>
      <c r="X10" s="158"/>
      <c r="Y10" s="158"/>
      <c r="Z10" s="148"/>
      <c r="AA10" s="148"/>
      <c r="AB10" s="148"/>
      <c r="AC10" s="148"/>
      <c r="AD10" s="148"/>
      <c r="AE10" s="148"/>
      <c r="AF10" s="148"/>
      <c r="AG10" s="148" t="s">
        <v>201</v>
      </c>
      <c r="AH10" s="148"/>
      <c r="AI10" s="148"/>
      <c r="AJ10" s="148"/>
      <c r="AK10" s="148"/>
      <c r="AL10" s="148"/>
      <c r="AM10" s="148"/>
      <c r="AN10" s="148"/>
      <c r="AO10" s="148"/>
      <c r="AP10" s="148"/>
      <c r="AQ10" s="148"/>
      <c r="AR10" s="148"/>
      <c r="AS10" s="148"/>
      <c r="AT10" s="148"/>
      <c r="AU10" s="148"/>
      <c r="AV10" s="148"/>
      <c r="AW10" s="148"/>
      <c r="AX10" s="148"/>
      <c r="AY10" s="148"/>
      <c r="AZ10" s="148"/>
      <c r="BA10" s="176" t="str">
        <f>C10</f>
        <v>zapažených i nezapažených, s urovnáním dna do předepsaného profilu a spádu, s případně nutným přehozením výkopku na vzdálenost do 3 m ve výkopišti, s přehozením výkopku na přilehlém terénu na vzdálenost do 5 m od podélné osy rýhy nebo s naložením výkopku na dopravní prostředek.</v>
      </c>
      <c r="BB10" s="148"/>
      <c r="BC10" s="148"/>
      <c r="BD10" s="148"/>
      <c r="BE10" s="148"/>
      <c r="BF10" s="148"/>
      <c r="BG10" s="148"/>
      <c r="BH10" s="148"/>
    </row>
    <row r="11" spans="1:60" outlineLevel="2" x14ac:dyDescent="0.2">
      <c r="A11" s="155"/>
      <c r="B11" s="156"/>
      <c r="C11" s="186" t="s">
        <v>519</v>
      </c>
      <c r="D11" s="159"/>
      <c r="E11" s="160">
        <v>112.34399999999999</v>
      </c>
      <c r="F11" s="158"/>
      <c r="G11" s="158"/>
      <c r="H11" s="158"/>
      <c r="I11" s="158"/>
      <c r="J11" s="158"/>
      <c r="K11" s="158"/>
      <c r="L11" s="158"/>
      <c r="M11" s="158"/>
      <c r="N11" s="157"/>
      <c r="O11" s="157"/>
      <c r="P11" s="157"/>
      <c r="Q11" s="157"/>
      <c r="R11" s="158"/>
      <c r="S11" s="158"/>
      <c r="T11" s="158"/>
      <c r="U11" s="158"/>
      <c r="V11" s="158"/>
      <c r="W11" s="158"/>
      <c r="X11" s="158"/>
      <c r="Y11" s="158"/>
      <c r="Z11" s="148"/>
      <c r="AA11" s="148"/>
      <c r="AB11" s="148"/>
      <c r="AC11" s="148"/>
      <c r="AD11" s="148"/>
      <c r="AE11" s="148"/>
      <c r="AF11" s="148"/>
      <c r="AG11" s="148" t="s">
        <v>203</v>
      </c>
      <c r="AH11" s="148">
        <v>0</v>
      </c>
      <c r="AI11" s="148"/>
      <c r="AJ11" s="148"/>
      <c r="AK11" s="148"/>
      <c r="AL11" s="148"/>
      <c r="AM11" s="148"/>
      <c r="AN11" s="148"/>
      <c r="AO11" s="148"/>
      <c r="AP11" s="148"/>
      <c r="AQ11" s="148"/>
      <c r="AR11" s="148"/>
      <c r="AS11" s="148"/>
      <c r="AT11" s="148"/>
      <c r="AU11" s="148"/>
      <c r="AV11" s="148"/>
      <c r="AW11" s="148"/>
      <c r="AX11" s="148"/>
      <c r="AY11" s="148"/>
      <c r="AZ11" s="148"/>
      <c r="BA11" s="148"/>
      <c r="BB11" s="148"/>
      <c r="BC11" s="148"/>
      <c r="BD11" s="148"/>
      <c r="BE11" s="148"/>
      <c r="BF11" s="148"/>
      <c r="BG11" s="148"/>
      <c r="BH11" s="148"/>
    </row>
    <row r="12" spans="1:60" ht="22.5" outlineLevel="1" x14ac:dyDescent="0.2">
      <c r="A12" s="169">
        <v>2</v>
      </c>
      <c r="B12" s="170" t="s">
        <v>204</v>
      </c>
      <c r="C12" s="185" t="s">
        <v>205</v>
      </c>
      <c r="D12" s="171" t="s">
        <v>206</v>
      </c>
      <c r="E12" s="172">
        <v>468.1</v>
      </c>
      <c r="F12" s="173"/>
      <c r="G12" s="174">
        <f>ROUND(E12*F12,2)</f>
        <v>0</v>
      </c>
      <c r="H12" s="173"/>
      <c r="I12" s="174">
        <f>ROUND(E12*H12,2)</f>
        <v>0</v>
      </c>
      <c r="J12" s="173"/>
      <c r="K12" s="174">
        <f>ROUND(E12*J12,2)</f>
        <v>0</v>
      </c>
      <c r="L12" s="174">
        <v>21</v>
      </c>
      <c r="M12" s="174">
        <f>G12*(1+L12/100)</f>
        <v>0</v>
      </c>
      <c r="N12" s="172">
        <v>8.4000000000000003E-4</v>
      </c>
      <c r="O12" s="172">
        <f>ROUND(E12*N12,2)</f>
        <v>0.39</v>
      </c>
      <c r="P12" s="172">
        <v>0</v>
      </c>
      <c r="Q12" s="172">
        <f>ROUND(E12*P12,2)</f>
        <v>0</v>
      </c>
      <c r="R12" s="174" t="s">
        <v>194</v>
      </c>
      <c r="S12" s="174" t="s">
        <v>195</v>
      </c>
      <c r="T12" s="175" t="s">
        <v>207</v>
      </c>
      <c r="U12" s="158">
        <v>0.24</v>
      </c>
      <c r="V12" s="158">
        <f>ROUND(E12*U12,2)</f>
        <v>112.34</v>
      </c>
      <c r="W12" s="158"/>
      <c r="X12" s="158" t="s">
        <v>197</v>
      </c>
      <c r="Y12" s="158" t="s">
        <v>198</v>
      </c>
      <c r="Z12" s="148"/>
      <c r="AA12" s="148"/>
      <c r="AB12" s="148"/>
      <c r="AC12" s="148"/>
      <c r="AD12" s="148"/>
      <c r="AE12" s="148"/>
      <c r="AF12" s="148"/>
      <c r="AG12" s="148" t="s">
        <v>208</v>
      </c>
      <c r="AH12" s="148"/>
      <c r="AI12" s="148"/>
      <c r="AJ12" s="148"/>
      <c r="AK12" s="148"/>
      <c r="AL12" s="148"/>
      <c r="AM12" s="148"/>
      <c r="AN12" s="148"/>
      <c r="AO12" s="148"/>
      <c r="AP12" s="148"/>
      <c r="AQ12" s="148"/>
      <c r="AR12" s="148"/>
      <c r="AS12" s="148"/>
      <c r="AT12" s="148"/>
      <c r="AU12" s="148"/>
      <c r="AV12" s="148"/>
      <c r="AW12" s="148"/>
      <c r="AX12" s="148"/>
      <c r="AY12" s="148"/>
      <c r="AZ12" s="148"/>
      <c r="BA12" s="148"/>
      <c r="BB12" s="148"/>
      <c r="BC12" s="148"/>
      <c r="BD12" s="148"/>
      <c r="BE12" s="148"/>
      <c r="BF12" s="148"/>
      <c r="BG12" s="148"/>
      <c r="BH12" s="148"/>
    </row>
    <row r="13" spans="1:60" outlineLevel="2" x14ac:dyDescent="0.2">
      <c r="A13" s="155"/>
      <c r="B13" s="156"/>
      <c r="C13" s="247" t="s">
        <v>209</v>
      </c>
      <c r="D13" s="248"/>
      <c r="E13" s="248"/>
      <c r="F13" s="248"/>
      <c r="G13" s="248"/>
      <c r="H13" s="158"/>
      <c r="I13" s="158"/>
      <c r="J13" s="158"/>
      <c r="K13" s="158"/>
      <c r="L13" s="158"/>
      <c r="M13" s="158"/>
      <c r="N13" s="157"/>
      <c r="O13" s="157"/>
      <c r="P13" s="157"/>
      <c r="Q13" s="157"/>
      <c r="R13" s="158"/>
      <c r="S13" s="158"/>
      <c r="T13" s="158"/>
      <c r="U13" s="158"/>
      <c r="V13" s="158"/>
      <c r="W13" s="158"/>
      <c r="X13" s="158"/>
      <c r="Y13" s="158"/>
      <c r="Z13" s="148"/>
      <c r="AA13" s="148"/>
      <c r="AB13" s="148"/>
      <c r="AC13" s="148"/>
      <c r="AD13" s="148"/>
      <c r="AE13" s="148"/>
      <c r="AF13" s="148"/>
      <c r="AG13" s="148" t="s">
        <v>201</v>
      </c>
      <c r="AH13" s="148"/>
      <c r="AI13" s="148"/>
      <c r="AJ13" s="148"/>
      <c r="AK13" s="148"/>
      <c r="AL13" s="148"/>
      <c r="AM13" s="148"/>
      <c r="AN13" s="148"/>
      <c r="AO13" s="148"/>
      <c r="AP13" s="148"/>
      <c r="AQ13" s="148"/>
      <c r="AR13" s="148"/>
      <c r="AS13" s="148"/>
      <c r="AT13" s="148"/>
      <c r="AU13" s="148"/>
      <c r="AV13" s="148"/>
      <c r="AW13" s="148"/>
      <c r="AX13" s="148"/>
      <c r="AY13" s="148"/>
      <c r="AZ13" s="148"/>
      <c r="BA13" s="148"/>
      <c r="BB13" s="148"/>
      <c r="BC13" s="148"/>
      <c r="BD13" s="148"/>
      <c r="BE13" s="148"/>
      <c r="BF13" s="148"/>
      <c r="BG13" s="148"/>
      <c r="BH13" s="148"/>
    </row>
    <row r="14" spans="1:60" outlineLevel="1" x14ac:dyDescent="0.2">
      <c r="A14" s="169">
        <v>3</v>
      </c>
      <c r="B14" s="170" t="s">
        <v>210</v>
      </c>
      <c r="C14" s="185" t="s">
        <v>211</v>
      </c>
      <c r="D14" s="171" t="s">
        <v>206</v>
      </c>
      <c r="E14" s="172">
        <v>468.1</v>
      </c>
      <c r="F14" s="173"/>
      <c r="G14" s="174">
        <f>ROUND(E14*F14,2)</f>
        <v>0</v>
      </c>
      <c r="H14" s="173"/>
      <c r="I14" s="174">
        <f>ROUND(E14*H14,2)</f>
        <v>0</v>
      </c>
      <c r="J14" s="173"/>
      <c r="K14" s="174">
        <f>ROUND(E14*J14,2)</f>
        <v>0</v>
      </c>
      <c r="L14" s="174">
        <v>21</v>
      </c>
      <c r="M14" s="174">
        <f>G14*(1+L14/100)</f>
        <v>0</v>
      </c>
      <c r="N14" s="172">
        <v>0</v>
      </c>
      <c r="O14" s="172">
        <f>ROUND(E14*N14,2)</f>
        <v>0</v>
      </c>
      <c r="P14" s="172">
        <v>0</v>
      </c>
      <c r="Q14" s="172">
        <f>ROUND(E14*P14,2)</f>
        <v>0</v>
      </c>
      <c r="R14" s="174" t="s">
        <v>194</v>
      </c>
      <c r="S14" s="174" t="s">
        <v>195</v>
      </c>
      <c r="T14" s="175" t="s">
        <v>207</v>
      </c>
      <c r="U14" s="158">
        <v>7.0000000000000007E-2</v>
      </c>
      <c r="V14" s="158">
        <f>ROUND(E14*U14,2)</f>
        <v>32.770000000000003</v>
      </c>
      <c r="W14" s="158"/>
      <c r="X14" s="158" t="s">
        <v>197</v>
      </c>
      <c r="Y14" s="158" t="s">
        <v>198</v>
      </c>
      <c r="Z14" s="148"/>
      <c r="AA14" s="148"/>
      <c r="AB14" s="148"/>
      <c r="AC14" s="148"/>
      <c r="AD14" s="148"/>
      <c r="AE14" s="148"/>
      <c r="AF14" s="148"/>
      <c r="AG14" s="148" t="s">
        <v>208</v>
      </c>
      <c r="AH14" s="148"/>
      <c r="AI14" s="148"/>
      <c r="AJ14" s="148"/>
      <c r="AK14" s="148"/>
      <c r="AL14" s="148"/>
      <c r="AM14" s="148"/>
      <c r="AN14" s="148"/>
      <c r="AO14" s="148"/>
      <c r="AP14" s="148"/>
      <c r="AQ14" s="148"/>
      <c r="AR14" s="148"/>
      <c r="AS14" s="148"/>
      <c r="AT14" s="148"/>
      <c r="AU14" s="148"/>
      <c r="AV14" s="148"/>
      <c r="AW14" s="148"/>
      <c r="AX14" s="148"/>
      <c r="AY14" s="148"/>
      <c r="AZ14" s="148"/>
      <c r="BA14" s="148"/>
      <c r="BB14" s="148"/>
      <c r="BC14" s="148"/>
      <c r="BD14" s="148"/>
      <c r="BE14" s="148"/>
      <c r="BF14" s="148"/>
      <c r="BG14" s="148"/>
      <c r="BH14" s="148"/>
    </row>
    <row r="15" spans="1:60" outlineLevel="2" x14ac:dyDescent="0.2">
      <c r="A15" s="155"/>
      <c r="B15" s="156"/>
      <c r="C15" s="247" t="s">
        <v>212</v>
      </c>
      <c r="D15" s="248"/>
      <c r="E15" s="248"/>
      <c r="F15" s="248"/>
      <c r="G15" s="248"/>
      <c r="H15" s="158"/>
      <c r="I15" s="158"/>
      <c r="J15" s="158"/>
      <c r="K15" s="158"/>
      <c r="L15" s="158"/>
      <c r="M15" s="158"/>
      <c r="N15" s="157"/>
      <c r="O15" s="157"/>
      <c r="P15" s="157"/>
      <c r="Q15" s="157"/>
      <c r="R15" s="158"/>
      <c r="S15" s="158"/>
      <c r="T15" s="158"/>
      <c r="U15" s="158"/>
      <c r="V15" s="158"/>
      <c r="W15" s="158"/>
      <c r="X15" s="158"/>
      <c r="Y15" s="158"/>
      <c r="Z15" s="148"/>
      <c r="AA15" s="148"/>
      <c r="AB15" s="148"/>
      <c r="AC15" s="148"/>
      <c r="AD15" s="148"/>
      <c r="AE15" s="148"/>
      <c r="AF15" s="148"/>
      <c r="AG15" s="148" t="s">
        <v>201</v>
      </c>
      <c r="AH15" s="148"/>
      <c r="AI15" s="148"/>
      <c r="AJ15" s="148"/>
      <c r="AK15" s="148"/>
      <c r="AL15" s="148"/>
      <c r="AM15" s="148"/>
      <c r="AN15" s="148"/>
      <c r="AO15" s="148"/>
      <c r="AP15" s="148"/>
      <c r="AQ15" s="148"/>
      <c r="AR15" s="148"/>
      <c r="AS15" s="148"/>
      <c r="AT15" s="148"/>
      <c r="AU15" s="148"/>
      <c r="AV15" s="148"/>
      <c r="AW15" s="148"/>
      <c r="AX15" s="148"/>
      <c r="AY15" s="148"/>
      <c r="AZ15" s="148"/>
      <c r="BA15" s="148"/>
      <c r="BB15" s="148"/>
      <c r="BC15" s="148"/>
      <c r="BD15" s="148"/>
      <c r="BE15" s="148"/>
      <c r="BF15" s="148"/>
      <c r="BG15" s="148"/>
      <c r="BH15" s="148"/>
    </row>
    <row r="16" spans="1:60" ht="22.5" outlineLevel="1" x14ac:dyDescent="0.2">
      <c r="A16" s="169">
        <v>4</v>
      </c>
      <c r="B16" s="170" t="s">
        <v>216</v>
      </c>
      <c r="C16" s="185" t="s">
        <v>217</v>
      </c>
      <c r="D16" s="171" t="s">
        <v>193</v>
      </c>
      <c r="E16" s="172">
        <v>112.34399999999999</v>
      </c>
      <c r="F16" s="173"/>
      <c r="G16" s="174">
        <f>ROUND(E16*F16,2)</f>
        <v>0</v>
      </c>
      <c r="H16" s="173"/>
      <c r="I16" s="174">
        <f>ROUND(E16*H16,2)</f>
        <v>0</v>
      </c>
      <c r="J16" s="173"/>
      <c r="K16" s="174">
        <f>ROUND(E16*J16,2)</f>
        <v>0</v>
      </c>
      <c r="L16" s="174">
        <v>21</v>
      </c>
      <c r="M16" s="174">
        <f>G16*(1+L16/100)</f>
        <v>0</v>
      </c>
      <c r="N16" s="172">
        <v>0</v>
      </c>
      <c r="O16" s="172">
        <f>ROUND(E16*N16,2)</f>
        <v>0</v>
      </c>
      <c r="P16" s="172">
        <v>0</v>
      </c>
      <c r="Q16" s="172">
        <f>ROUND(E16*P16,2)</f>
        <v>0</v>
      </c>
      <c r="R16" s="174" t="s">
        <v>194</v>
      </c>
      <c r="S16" s="174" t="s">
        <v>195</v>
      </c>
      <c r="T16" s="175" t="s">
        <v>196</v>
      </c>
      <c r="U16" s="158">
        <v>0.01</v>
      </c>
      <c r="V16" s="158">
        <f>ROUND(E16*U16,2)</f>
        <v>1.1200000000000001</v>
      </c>
      <c r="W16" s="158"/>
      <c r="X16" s="158" t="s">
        <v>197</v>
      </c>
      <c r="Y16" s="158" t="s">
        <v>198</v>
      </c>
      <c r="Z16" s="148"/>
      <c r="AA16" s="148"/>
      <c r="AB16" s="148"/>
      <c r="AC16" s="148"/>
      <c r="AD16" s="148"/>
      <c r="AE16" s="148"/>
      <c r="AF16" s="148"/>
      <c r="AG16" s="148" t="s">
        <v>199</v>
      </c>
      <c r="AH16" s="148"/>
      <c r="AI16" s="148"/>
      <c r="AJ16" s="148"/>
      <c r="AK16" s="148"/>
      <c r="AL16" s="148"/>
      <c r="AM16" s="148"/>
      <c r="AN16" s="148"/>
      <c r="AO16" s="148"/>
      <c r="AP16" s="148"/>
      <c r="AQ16" s="148"/>
      <c r="AR16" s="148"/>
      <c r="AS16" s="148"/>
      <c r="AT16" s="148"/>
      <c r="AU16" s="148"/>
      <c r="AV16" s="148"/>
      <c r="AW16" s="148"/>
      <c r="AX16" s="148"/>
      <c r="AY16" s="148"/>
      <c r="AZ16" s="148"/>
      <c r="BA16" s="148"/>
      <c r="BB16" s="148"/>
      <c r="BC16" s="148"/>
      <c r="BD16" s="148"/>
      <c r="BE16" s="148"/>
      <c r="BF16" s="148"/>
      <c r="BG16" s="148"/>
      <c r="BH16" s="148"/>
    </row>
    <row r="17" spans="1:60" outlineLevel="2" x14ac:dyDescent="0.2">
      <c r="A17" s="155"/>
      <c r="B17" s="156"/>
      <c r="C17" s="247" t="s">
        <v>215</v>
      </c>
      <c r="D17" s="248"/>
      <c r="E17" s="248"/>
      <c r="F17" s="248"/>
      <c r="G17" s="248"/>
      <c r="H17" s="158"/>
      <c r="I17" s="158"/>
      <c r="J17" s="158"/>
      <c r="K17" s="158"/>
      <c r="L17" s="158"/>
      <c r="M17" s="158"/>
      <c r="N17" s="157"/>
      <c r="O17" s="157"/>
      <c r="P17" s="157"/>
      <c r="Q17" s="157"/>
      <c r="R17" s="158"/>
      <c r="S17" s="158"/>
      <c r="T17" s="158"/>
      <c r="U17" s="158"/>
      <c r="V17" s="158"/>
      <c r="W17" s="158"/>
      <c r="X17" s="158"/>
      <c r="Y17" s="158"/>
      <c r="Z17" s="148"/>
      <c r="AA17" s="148"/>
      <c r="AB17" s="148"/>
      <c r="AC17" s="148"/>
      <c r="AD17" s="148"/>
      <c r="AE17" s="148"/>
      <c r="AF17" s="148"/>
      <c r="AG17" s="148" t="s">
        <v>201</v>
      </c>
      <c r="AH17" s="148"/>
      <c r="AI17" s="148"/>
      <c r="AJ17" s="148"/>
      <c r="AK17" s="148"/>
      <c r="AL17" s="148"/>
      <c r="AM17" s="148"/>
      <c r="AN17" s="148"/>
      <c r="AO17" s="148"/>
      <c r="AP17" s="148"/>
      <c r="AQ17" s="148"/>
      <c r="AR17" s="148"/>
      <c r="AS17" s="148"/>
      <c r="AT17" s="148"/>
      <c r="AU17" s="148"/>
      <c r="AV17" s="148"/>
      <c r="AW17" s="148"/>
      <c r="AX17" s="148"/>
      <c r="AY17" s="148"/>
      <c r="AZ17" s="148"/>
      <c r="BA17" s="148"/>
      <c r="BB17" s="148"/>
      <c r="BC17" s="148"/>
      <c r="BD17" s="148"/>
      <c r="BE17" s="148"/>
      <c r="BF17" s="148"/>
      <c r="BG17" s="148"/>
      <c r="BH17" s="148"/>
    </row>
    <row r="18" spans="1:60" outlineLevel="2" x14ac:dyDescent="0.2">
      <c r="A18" s="155"/>
      <c r="B18" s="156"/>
      <c r="C18" s="186" t="s">
        <v>519</v>
      </c>
      <c r="D18" s="159"/>
      <c r="E18" s="160">
        <v>112.34399999999999</v>
      </c>
      <c r="F18" s="158"/>
      <c r="G18" s="158"/>
      <c r="H18" s="158"/>
      <c r="I18" s="158"/>
      <c r="J18" s="158"/>
      <c r="K18" s="158"/>
      <c r="L18" s="158"/>
      <c r="M18" s="158"/>
      <c r="N18" s="157"/>
      <c r="O18" s="157"/>
      <c r="P18" s="157"/>
      <c r="Q18" s="157"/>
      <c r="R18" s="158"/>
      <c r="S18" s="158"/>
      <c r="T18" s="158"/>
      <c r="U18" s="158"/>
      <c r="V18" s="158"/>
      <c r="W18" s="158"/>
      <c r="X18" s="158"/>
      <c r="Y18" s="158"/>
      <c r="Z18" s="148"/>
      <c r="AA18" s="148"/>
      <c r="AB18" s="148"/>
      <c r="AC18" s="148"/>
      <c r="AD18" s="148"/>
      <c r="AE18" s="148"/>
      <c r="AF18" s="148"/>
      <c r="AG18" s="148" t="s">
        <v>203</v>
      </c>
      <c r="AH18" s="148">
        <v>0</v>
      </c>
      <c r="AI18" s="148"/>
      <c r="AJ18" s="148"/>
      <c r="AK18" s="148"/>
      <c r="AL18" s="148"/>
      <c r="AM18" s="148"/>
      <c r="AN18" s="148"/>
      <c r="AO18" s="148"/>
      <c r="AP18" s="148"/>
      <c r="AQ18" s="148"/>
      <c r="AR18" s="148"/>
      <c r="AS18" s="148"/>
      <c r="AT18" s="148"/>
      <c r="AU18" s="148"/>
      <c r="AV18" s="148"/>
      <c r="AW18" s="148"/>
      <c r="AX18" s="148"/>
      <c r="AY18" s="148"/>
      <c r="AZ18" s="148"/>
      <c r="BA18" s="148"/>
      <c r="BB18" s="148"/>
      <c r="BC18" s="148"/>
      <c r="BD18" s="148"/>
      <c r="BE18" s="148"/>
      <c r="BF18" s="148"/>
      <c r="BG18" s="148"/>
      <c r="BH18" s="148"/>
    </row>
    <row r="19" spans="1:60" outlineLevel="1" x14ac:dyDescent="0.2">
      <c r="A19" s="169">
        <v>5</v>
      </c>
      <c r="B19" s="170" t="s">
        <v>222</v>
      </c>
      <c r="C19" s="185" t="s">
        <v>223</v>
      </c>
      <c r="D19" s="171" t="s">
        <v>193</v>
      </c>
      <c r="E19" s="172">
        <v>12.16</v>
      </c>
      <c r="F19" s="173"/>
      <c r="G19" s="174">
        <f>ROUND(E19*F19,2)</f>
        <v>0</v>
      </c>
      <c r="H19" s="173"/>
      <c r="I19" s="174">
        <f>ROUND(E19*H19,2)</f>
        <v>0</v>
      </c>
      <c r="J19" s="173"/>
      <c r="K19" s="174">
        <f>ROUND(E19*J19,2)</f>
        <v>0</v>
      </c>
      <c r="L19" s="174">
        <v>21</v>
      </c>
      <c r="M19" s="174">
        <f>G19*(1+L19/100)</f>
        <v>0</v>
      </c>
      <c r="N19" s="172">
        <v>0</v>
      </c>
      <c r="O19" s="172">
        <f>ROUND(E19*N19,2)</f>
        <v>0</v>
      </c>
      <c r="P19" s="172">
        <v>0</v>
      </c>
      <c r="Q19" s="172">
        <f>ROUND(E19*P19,2)</f>
        <v>0</v>
      </c>
      <c r="R19" s="174" t="s">
        <v>224</v>
      </c>
      <c r="S19" s="174" t="s">
        <v>195</v>
      </c>
      <c r="T19" s="175" t="s">
        <v>207</v>
      </c>
      <c r="U19" s="158">
        <v>1.6950000000000001</v>
      </c>
      <c r="V19" s="158">
        <f>ROUND(E19*U19,2)</f>
        <v>20.61</v>
      </c>
      <c r="W19" s="158"/>
      <c r="X19" s="158" t="s">
        <v>197</v>
      </c>
      <c r="Y19" s="158" t="s">
        <v>198</v>
      </c>
      <c r="Z19" s="148"/>
      <c r="AA19" s="148"/>
      <c r="AB19" s="148"/>
      <c r="AC19" s="148"/>
      <c r="AD19" s="148"/>
      <c r="AE19" s="148"/>
      <c r="AF19" s="148"/>
      <c r="AG19" s="148" t="s">
        <v>208</v>
      </c>
      <c r="AH19" s="148"/>
      <c r="AI19" s="148"/>
      <c r="AJ19" s="148"/>
      <c r="AK19" s="148"/>
      <c r="AL19" s="148"/>
      <c r="AM19" s="148"/>
      <c r="AN19" s="148"/>
      <c r="AO19" s="148"/>
      <c r="AP19" s="148"/>
      <c r="AQ19" s="148"/>
      <c r="AR19" s="148"/>
      <c r="AS19" s="148"/>
      <c r="AT19" s="148"/>
      <c r="AU19" s="148"/>
      <c r="AV19" s="148"/>
      <c r="AW19" s="148"/>
      <c r="AX19" s="148"/>
      <c r="AY19" s="148"/>
      <c r="AZ19" s="148"/>
      <c r="BA19" s="148"/>
      <c r="BB19" s="148"/>
      <c r="BC19" s="148"/>
      <c r="BD19" s="148"/>
      <c r="BE19" s="148"/>
      <c r="BF19" s="148"/>
      <c r="BG19" s="148"/>
      <c r="BH19" s="148"/>
    </row>
    <row r="20" spans="1:60" outlineLevel="2" x14ac:dyDescent="0.2">
      <c r="A20" s="155"/>
      <c r="B20" s="156"/>
      <c r="C20" s="247" t="s">
        <v>225</v>
      </c>
      <c r="D20" s="248"/>
      <c r="E20" s="248"/>
      <c r="F20" s="248"/>
      <c r="G20" s="248"/>
      <c r="H20" s="158"/>
      <c r="I20" s="158"/>
      <c r="J20" s="158"/>
      <c r="K20" s="158"/>
      <c r="L20" s="158"/>
      <c r="M20" s="158"/>
      <c r="N20" s="157"/>
      <c r="O20" s="157"/>
      <c r="P20" s="157"/>
      <c r="Q20" s="157"/>
      <c r="R20" s="158"/>
      <c r="S20" s="158"/>
      <c r="T20" s="158"/>
      <c r="U20" s="158"/>
      <c r="V20" s="158"/>
      <c r="W20" s="158"/>
      <c r="X20" s="158"/>
      <c r="Y20" s="158"/>
      <c r="Z20" s="148"/>
      <c r="AA20" s="148"/>
      <c r="AB20" s="148"/>
      <c r="AC20" s="148"/>
      <c r="AD20" s="148"/>
      <c r="AE20" s="148"/>
      <c r="AF20" s="148"/>
      <c r="AG20" s="148" t="s">
        <v>201</v>
      </c>
      <c r="AH20" s="148"/>
      <c r="AI20" s="148"/>
      <c r="AJ20" s="148"/>
      <c r="AK20" s="148"/>
      <c r="AL20" s="148"/>
      <c r="AM20" s="148"/>
      <c r="AN20" s="148"/>
      <c r="AO20" s="148"/>
      <c r="AP20" s="148"/>
      <c r="AQ20" s="148"/>
      <c r="AR20" s="148"/>
      <c r="AS20" s="148"/>
      <c r="AT20" s="148"/>
      <c r="AU20" s="148"/>
      <c r="AV20" s="148"/>
      <c r="AW20" s="148"/>
      <c r="AX20" s="148"/>
      <c r="AY20" s="148"/>
      <c r="AZ20" s="148"/>
      <c r="BA20" s="148"/>
      <c r="BB20" s="148"/>
      <c r="BC20" s="148"/>
      <c r="BD20" s="148"/>
      <c r="BE20" s="148"/>
      <c r="BF20" s="148"/>
      <c r="BG20" s="148"/>
      <c r="BH20" s="148"/>
    </row>
    <row r="21" spans="1:60" ht="22.5" outlineLevel="1" x14ac:dyDescent="0.2">
      <c r="A21" s="169">
        <v>6</v>
      </c>
      <c r="B21" s="170" t="s">
        <v>229</v>
      </c>
      <c r="C21" s="185" t="s">
        <v>230</v>
      </c>
      <c r="D21" s="171" t="s">
        <v>193</v>
      </c>
      <c r="E21" s="172">
        <v>74.896000000000001</v>
      </c>
      <c r="F21" s="173"/>
      <c r="G21" s="174">
        <f>ROUND(E21*F21,2)</f>
        <v>0</v>
      </c>
      <c r="H21" s="173"/>
      <c r="I21" s="174">
        <f>ROUND(E21*H21,2)</f>
        <v>0</v>
      </c>
      <c r="J21" s="173"/>
      <c r="K21" s="174">
        <f>ROUND(E21*J21,2)</f>
        <v>0</v>
      </c>
      <c r="L21" s="174">
        <v>21</v>
      </c>
      <c r="M21" s="174">
        <f>G21*(1+L21/100)</f>
        <v>0</v>
      </c>
      <c r="N21" s="172">
        <v>0</v>
      </c>
      <c r="O21" s="172">
        <f>ROUND(E21*N21,2)</f>
        <v>0</v>
      </c>
      <c r="P21" s="172">
        <v>0</v>
      </c>
      <c r="Q21" s="172">
        <f>ROUND(E21*P21,2)</f>
        <v>0</v>
      </c>
      <c r="R21" s="174"/>
      <c r="S21" s="174" t="s">
        <v>228</v>
      </c>
      <c r="T21" s="175" t="s">
        <v>207</v>
      </c>
      <c r="U21" s="158">
        <v>0</v>
      </c>
      <c r="V21" s="158">
        <f>ROUND(E21*U21,2)</f>
        <v>0</v>
      </c>
      <c r="W21" s="158"/>
      <c r="X21" s="158" t="s">
        <v>197</v>
      </c>
      <c r="Y21" s="158" t="s">
        <v>198</v>
      </c>
      <c r="Z21" s="148"/>
      <c r="AA21" s="148"/>
      <c r="AB21" s="148"/>
      <c r="AC21" s="148"/>
      <c r="AD21" s="148"/>
      <c r="AE21" s="148"/>
      <c r="AF21" s="148"/>
      <c r="AG21" s="148" t="s">
        <v>208</v>
      </c>
      <c r="AH21" s="148"/>
      <c r="AI21" s="148"/>
      <c r="AJ21" s="148"/>
      <c r="AK21" s="148"/>
      <c r="AL21" s="148"/>
      <c r="AM21" s="148"/>
      <c r="AN21" s="148"/>
      <c r="AO21" s="148"/>
      <c r="AP21" s="148"/>
      <c r="AQ21" s="148"/>
      <c r="AR21" s="148"/>
      <c r="AS21" s="148"/>
      <c r="AT21" s="148"/>
      <c r="AU21" s="148"/>
      <c r="AV21" s="148"/>
      <c r="AW21" s="148"/>
      <c r="AX21" s="148"/>
      <c r="AY21" s="148"/>
      <c r="AZ21" s="148"/>
      <c r="BA21" s="148"/>
      <c r="BB21" s="148"/>
      <c r="BC21" s="148"/>
      <c r="BD21" s="148"/>
      <c r="BE21" s="148"/>
      <c r="BF21" s="148"/>
      <c r="BG21" s="148"/>
      <c r="BH21" s="148"/>
    </row>
    <row r="22" spans="1:60" outlineLevel="2" x14ac:dyDescent="0.2">
      <c r="A22" s="155"/>
      <c r="B22" s="156"/>
      <c r="C22" s="186" t="s">
        <v>520</v>
      </c>
      <c r="D22" s="159"/>
      <c r="E22" s="160">
        <v>74.896000000000001</v>
      </c>
      <c r="F22" s="158"/>
      <c r="G22" s="158"/>
      <c r="H22" s="158"/>
      <c r="I22" s="158"/>
      <c r="J22" s="158"/>
      <c r="K22" s="158"/>
      <c r="L22" s="158"/>
      <c r="M22" s="158"/>
      <c r="N22" s="157"/>
      <c r="O22" s="157"/>
      <c r="P22" s="157"/>
      <c r="Q22" s="157"/>
      <c r="R22" s="158"/>
      <c r="S22" s="158"/>
      <c r="T22" s="158"/>
      <c r="U22" s="158"/>
      <c r="V22" s="158"/>
      <c r="W22" s="158"/>
      <c r="X22" s="158"/>
      <c r="Y22" s="158"/>
      <c r="Z22" s="148"/>
      <c r="AA22" s="148"/>
      <c r="AB22" s="148"/>
      <c r="AC22" s="148"/>
      <c r="AD22" s="148"/>
      <c r="AE22" s="148"/>
      <c r="AF22" s="148"/>
      <c r="AG22" s="148" t="s">
        <v>203</v>
      </c>
      <c r="AH22" s="148">
        <v>0</v>
      </c>
      <c r="AI22" s="148"/>
      <c r="AJ22" s="148"/>
      <c r="AK22" s="148"/>
      <c r="AL22" s="148"/>
      <c r="AM22" s="148"/>
      <c r="AN22" s="148"/>
      <c r="AO22" s="148"/>
      <c r="AP22" s="148"/>
      <c r="AQ22" s="148"/>
      <c r="AR22" s="148"/>
      <c r="AS22" s="148"/>
      <c r="AT22" s="148"/>
      <c r="AU22" s="148"/>
      <c r="AV22" s="148"/>
      <c r="AW22" s="148"/>
      <c r="AX22" s="148"/>
      <c r="AY22" s="148"/>
      <c r="AZ22" s="148"/>
      <c r="BA22" s="148"/>
      <c r="BB22" s="148"/>
      <c r="BC22" s="148"/>
      <c r="BD22" s="148"/>
      <c r="BE22" s="148"/>
      <c r="BF22" s="148"/>
      <c r="BG22" s="148"/>
      <c r="BH22" s="148"/>
    </row>
    <row r="23" spans="1:60" outlineLevel="1" x14ac:dyDescent="0.2">
      <c r="A23" s="177">
        <v>7</v>
      </c>
      <c r="B23" s="178" t="s">
        <v>232</v>
      </c>
      <c r="C23" s="187" t="s">
        <v>233</v>
      </c>
      <c r="D23" s="179" t="s">
        <v>193</v>
      </c>
      <c r="E23" s="180">
        <v>18.724</v>
      </c>
      <c r="F23" s="181"/>
      <c r="G23" s="182">
        <f>ROUND(E23*F23,2)</f>
        <v>0</v>
      </c>
      <c r="H23" s="181"/>
      <c r="I23" s="182">
        <f>ROUND(E23*H23,2)</f>
        <v>0</v>
      </c>
      <c r="J23" s="181"/>
      <c r="K23" s="182">
        <f>ROUND(E23*J23,2)</f>
        <v>0</v>
      </c>
      <c r="L23" s="182">
        <v>21</v>
      </c>
      <c r="M23" s="182">
        <f>G23*(1+L23/100)</f>
        <v>0</v>
      </c>
      <c r="N23" s="180">
        <v>0</v>
      </c>
      <c r="O23" s="180">
        <f>ROUND(E23*N23,2)</f>
        <v>0</v>
      </c>
      <c r="P23" s="180">
        <v>0</v>
      </c>
      <c r="Q23" s="180">
        <f>ROUND(E23*P23,2)</f>
        <v>0</v>
      </c>
      <c r="R23" s="182"/>
      <c r="S23" s="182" t="s">
        <v>228</v>
      </c>
      <c r="T23" s="183" t="s">
        <v>207</v>
      </c>
      <c r="U23" s="158">
        <v>0</v>
      </c>
      <c r="V23" s="158">
        <f>ROUND(E23*U23,2)</f>
        <v>0</v>
      </c>
      <c r="W23" s="158"/>
      <c r="X23" s="158" t="s">
        <v>197</v>
      </c>
      <c r="Y23" s="158" t="s">
        <v>198</v>
      </c>
      <c r="Z23" s="148"/>
      <c r="AA23" s="148"/>
      <c r="AB23" s="148"/>
      <c r="AC23" s="148"/>
      <c r="AD23" s="148"/>
      <c r="AE23" s="148"/>
      <c r="AF23" s="148"/>
      <c r="AG23" s="148" t="s">
        <v>208</v>
      </c>
      <c r="AH23" s="148"/>
      <c r="AI23" s="148"/>
      <c r="AJ23" s="148"/>
      <c r="AK23" s="148"/>
      <c r="AL23" s="148"/>
      <c r="AM23" s="148"/>
      <c r="AN23" s="148"/>
      <c r="AO23" s="148"/>
      <c r="AP23" s="148"/>
      <c r="AQ23" s="148"/>
      <c r="AR23" s="148"/>
      <c r="AS23" s="148"/>
      <c r="AT23" s="148"/>
      <c r="AU23" s="148"/>
      <c r="AV23" s="148"/>
      <c r="AW23" s="148"/>
      <c r="AX23" s="148"/>
      <c r="AY23" s="148"/>
      <c r="AZ23" s="148"/>
      <c r="BA23" s="148"/>
      <c r="BB23" s="148"/>
      <c r="BC23" s="148"/>
      <c r="BD23" s="148"/>
      <c r="BE23" s="148"/>
      <c r="BF23" s="148"/>
      <c r="BG23" s="148"/>
      <c r="BH23" s="148"/>
    </row>
    <row r="24" spans="1:60" ht="22.5" outlineLevel="1" x14ac:dyDescent="0.2">
      <c r="A24" s="169">
        <v>8</v>
      </c>
      <c r="B24" s="170" t="s">
        <v>236</v>
      </c>
      <c r="C24" s="185" t="s">
        <v>237</v>
      </c>
      <c r="D24" s="171" t="s">
        <v>193</v>
      </c>
      <c r="E24" s="172">
        <v>74.896000000000001</v>
      </c>
      <c r="F24" s="173"/>
      <c r="G24" s="174">
        <f>ROUND(E24*F24,2)</f>
        <v>0</v>
      </c>
      <c r="H24" s="173"/>
      <c r="I24" s="174">
        <f>ROUND(E24*H24,2)</f>
        <v>0</v>
      </c>
      <c r="J24" s="173"/>
      <c r="K24" s="174">
        <f>ROUND(E24*J24,2)</f>
        <v>0</v>
      </c>
      <c r="L24" s="174">
        <v>21</v>
      </c>
      <c r="M24" s="174">
        <f>G24*(1+L24/100)</f>
        <v>0</v>
      </c>
      <c r="N24" s="172">
        <v>0</v>
      </c>
      <c r="O24" s="172">
        <f>ROUND(E24*N24,2)</f>
        <v>0</v>
      </c>
      <c r="P24" s="172">
        <v>0</v>
      </c>
      <c r="Q24" s="172">
        <f>ROUND(E24*P24,2)</f>
        <v>0</v>
      </c>
      <c r="R24" s="174"/>
      <c r="S24" s="174" t="s">
        <v>228</v>
      </c>
      <c r="T24" s="175" t="s">
        <v>207</v>
      </c>
      <c r="U24" s="158">
        <v>0</v>
      </c>
      <c r="V24" s="158">
        <f>ROUND(E24*U24,2)</f>
        <v>0</v>
      </c>
      <c r="W24" s="158"/>
      <c r="X24" s="158" t="s">
        <v>197</v>
      </c>
      <c r="Y24" s="158" t="s">
        <v>198</v>
      </c>
      <c r="Z24" s="148"/>
      <c r="AA24" s="148"/>
      <c r="AB24" s="148"/>
      <c r="AC24" s="148"/>
      <c r="AD24" s="148"/>
      <c r="AE24" s="148"/>
      <c r="AF24" s="148"/>
      <c r="AG24" s="148" t="s">
        <v>208</v>
      </c>
      <c r="AH24" s="148"/>
      <c r="AI24" s="148"/>
      <c r="AJ24" s="148"/>
      <c r="AK24" s="148"/>
      <c r="AL24" s="148"/>
      <c r="AM24" s="148"/>
      <c r="AN24" s="148"/>
      <c r="AO24" s="148"/>
      <c r="AP24" s="148"/>
      <c r="AQ24" s="148"/>
      <c r="AR24" s="148"/>
      <c r="AS24" s="148"/>
      <c r="AT24" s="148"/>
      <c r="AU24" s="148"/>
      <c r="AV24" s="148"/>
      <c r="AW24" s="148"/>
      <c r="AX24" s="148"/>
      <c r="AY24" s="148"/>
      <c r="AZ24" s="148"/>
      <c r="BA24" s="148"/>
      <c r="BB24" s="148"/>
      <c r="BC24" s="148"/>
      <c r="BD24" s="148"/>
      <c r="BE24" s="148"/>
      <c r="BF24" s="148"/>
      <c r="BG24" s="148"/>
      <c r="BH24" s="148"/>
    </row>
    <row r="25" spans="1:60" outlineLevel="2" x14ac:dyDescent="0.2">
      <c r="A25" s="155"/>
      <c r="B25" s="156"/>
      <c r="C25" s="186" t="s">
        <v>520</v>
      </c>
      <c r="D25" s="159"/>
      <c r="E25" s="160">
        <v>74.896000000000001</v>
      </c>
      <c r="F25" s="158"/>
      <c r="G25" s="158"/>
      <c r="H25" s="158"/>
      <c r="I25" s="158"/>
      <c r="J25" s="158"/>
      <c r="K25" s="158"/>
      <c r="L25" s="158"/>
      <c r="M25" s="158"/>
      <c r="N25" s="157"/>
      <c r="O25" s="157"/>
      <c r="P25" s="157"/>
      <c r="Q25" s="157"/>
      <c r="R25" s="158"/>
      <c r="S25" s="158"/>
      <c r="T25" s="158"/>
      <c r="U25" s="158"/>
      <c r="V25" s="158"/>
      <c r="W25" s="158"/>
      <c r="X25" s="158"/>
      <c r="Y25" s="158"/>
      <c r="Z25" s="148"/>
      <c r="AA25" s="148"/>
      <c r="AB25" s="148"/>
      <c r="AC25" s="148"/>
      <c r="AD25" s="148"/>
      <c r="AE25" s="148"/>
      <c r="AF25" s="148"/>
      <c r="AG25" s="148" t="s">
        <v>203</v>
      </c>
      <c r="AH25" s="148">
        <v>0</v>
      </c>
      <c r="AI25" s="148"/>
      <c r="AJ25" s="148"/>
      <c r="AK25" s="148"/>
      <c r="AL25" s="148"/>
      <c r="AM25" s="148"/>
      <c r="AN25" s="148"/>
      <c r="AO25" s="148"/>
      <c r="AP25" s="148"/>
      <c r="AQ25" s="148"/>
      <c r="AR25" s="148"/>
      <c r="AS25" s="148"/>
      <c r="AT25" s="148"/>
      <c r="AU25" s="148"/>
      <c r="AV25" s="148"/>
      <c r="AW25" s="148"/>
      <c r="AX25" s="148"/>
      <c r="AY25" s="148"/>
      <c r="AZ25" s="148"/>
      <c r="BA25" s="148"/>
      <c r="BB25" s="148"/>
      <c r="BC25" s="148"/>
      <c r="BD25" s="148"/>
      <c r="BE25" s="148"/>
      <c r="BF25" s="148"/>
      <c r="BG25" s="148"/>
      <c r="BH25" s="148"/>
    </row>
    <row r="26" spans="1:60" outlineLevel="1" x14ac:dyDescent="0.2">
      <c r="A26" s="177">
        <v>9</v>
      </c>
      <c r="B26" s="178" t="s">
        <v>242</v>
      </c>
      <c r="C26" s="187" t="s">
        <v>243</v>
      </c>
      <c r="D26" s="179" t="s">
        <v>206</v>
      </c>
      <c r="E26" s="180">
        <v>121.6</v>
      </c>
      <c r="F26" s="181"/>
      <c r="G26" s="182">
        <f t="shared" ref="G26:G31" si="0">ROUND(E26*F26,2)</f>
        <v>0</v>
      </c>
      <c r="H26" s="181"/>
      <c r="I26" s="182">
        <f t="shared" ref="I26:I31" si="1">ROUND(E26*H26,2)</f>
        <v>0</v>
      </c>
      <c r="J26" s="181"/>
      <c r="K26" s="182">
        <f t="shared" ref="K26:K31" si="2">ROUND(E26*J26,2)</f>
        <v>0</v>
      </c>
      <c r="L26" s="182">
        <v>21</v>
      </c>
      <c r="M26" s="182">
        <f t="shared" ref="M26:M31" si="3">G26*(1+L26/100)</f>
        <v>0</v>
      </c>
      <c r="N26" s="180">
        <v>0</v>
      </c>
      <c r="O26" s="180">
        <f t="shared" ref="O26:O31" si="4">ROUND(E26*N26,2)</f>
        <v>0</v>
      </c>
      <c r="P26" s="180">
        <v>0</v>
      </c>
      <c r="Q26" s="180">
        <f t="shared" ref="Q26:Q31" si="5">ROUND(E26*P26,2)</f>
        <v>0</v>
      </c>
      <c r="R26" s="182"/>
      <c r="S26" s="182" t="s">
        <v>228</v>
      </c>
      <c r="T26" s="183" t="s">
        <v>207</v>
      </c>
      <c r="U26" s="158">
        <v>0</v>
      </c>
      <c r="V26" s="158">
        <f t="shared" ref="V26:V31" si="6">ROUND(E26*U26,2)</f>
        <v>0</v>
      </c>
      <c r="W26" s="158"/>
      <c r="X26" s="158" t="s">
        <v>197</v>
      </c>
      <c r="Y26" s="158" t="s">
        <v>198</v>
      </c>
      <c r="Z26" s="148"/>
      <c r="AA26" s="148"/>
      <c r="AB26" s="148"/>
      <c r="AC26" s="148"/>
      <c r="AD26" s="148"/>
      <c r="AE26" s="148"/>
      <c r="AF26" s="148"/>
      <c r="AG26" s="148" t="s">
        <v>208</v>
      </c>
      <c r="AH26" s="148"/>
      <c r="AI26" s="148"/>
      <c r="AJ26" s="148"/>
      <c r="AK26" s="148"/>
      <c r="AL26" s="148"/>
      <c r="AM26" s="148"/>
      <c r="AN26" s="148"/>
      <c r="AO26" s="148"/>
      <c r="AP26" s="148"/>
      <c r="AQ26" s="148"/>
      <c r="AR26" s="148"/>
      <c r="AS26" s="148"/>
      <c r="AT26" s="148"/>
      <c r="AU26" s="148"/>
      <c r="AV26" s="148"/>
      <c r="AW26" s="148"/>
      <c r="AX26" s="148"/>
      <c r="AY26" s="148"/>
      <c r="AZ26" s="148"/>
      <c r="BA26" s="148"/>
      <c r="BB26" s="148"/>
      <c r="BC26" s="148"/>
      <c r="BD26" s="148"/>
      <c r="BE26" s="148"/>
      <c r="BF26" s="148"/>
      <c r="BG26" s="148"/>
      <c r="BH26" s="148"/>
    </row>
    <row r="27" spans="1:60" outlineLevel="1" x14ac:dyDescent="0.2">
      <c r="A27" s="177">
        <v>10</v>
      </c>
      <c r="B27" s="178" t="s">
        <v>244</v>
      </c>
      <c r="C27" s="187" t="s">
        <v>245</v>
      </c>
      <c r="D27" s="179" t="s">
        <v>246</v>
      </c>
      <c r="E27" s="180">
        <v>299.584</v>
      </c>
      <c r="F27" s="181"/>
      <c r="G27" s="182">
        <f t="shared" si="0"/>
        <v>0</v>
      </c>
      <c r="H27" s="181"/>
      <c r="I27" s="182">
        <f t="shared" si="1"/>
        <v>0</v>
      </c>
      <c r="J27" s="181"/>
      <c r="K27" s="182">
        <f t="shared" si="2"/>
        <v>0</v>
      </c>
      <c r="L27" s="182">
        <v>21</v>
      </c>
      <c r="M27" s="182">
        <f t="shared" si="3"/>
        <v>0</v>
      </c>
      <c r="N27" s="180">
        <v>0</v>
      </c>
      <c r="O27" s="180">
        <f t="shared" si="4"/>
        <v>0</v>
      </c>
      <c r="P27" s="180">
        <v>0</v>
      </c>
      <c r="Q27" s="180">
        <f t="shared" si="5"/>
        <v>0</v>
      </c>
      <c r="R27" s="182"/>
      <c r="S27" s="182" t="s">
        <v>228</v>
      </c>
      <c r="T27" s="183" t="s">
        <v>207</v>
      </c>
      <c r="U27" s="158">
        <v>0</v>
      </c>
      <c r="V27" s="158">
        <f t="shared" si="6"/>
        <v>0</v>
      </c>
      <c r="W27" s="158"/>
      <c r="X27" s="158" t="s">
        <v>197</v>
      </c>
      <c r="Y27" s="158" t="s">
        <v>198</v>
      </c>
      <c r="Z27" s="148"/>
      <c r="AA27" s="148"/>
      <c r="AB27" s="148"/>
      <c r="AC27" s="148"/>
      <c r="AD27" s="148"/>
      <c r="AE27" s="148"/>
      <c r="AF27" s="148"/>
      <c r="AG27" s="148" t="s">
        <v>208</v>
      </c>
      <c r="AH27" s="148"/>
      <c r="AI27" s="148"/>
      <c r="AJ27" s="148"/>
      <c r="AK27" s="148"/>
      <c r="AL27" s="148"/>
      <c r="AM27" s="148"/>
      <c r="AN27" s="148"/>
      <c r="AO27" s="148"/>
      <c r="AP27" s="148"/>
      <c r="AQ27" s="148"/>
      <c r="AR27" s="148"/>
      <c r="AS27" s="148"/>
      <c r="AT27" s="148"/>
      <c r="AU27" s="148"/>
      <c r="AV27" s="148"/>
      <c r="AW27" s="148"/>
      <c r="AX27" s="148"/>
      <c r="AY27" s="148"/>
      <c r="AZ27" s="148"/>
      <c r="BA27" s="148"/>
      <c r="BB27" s="148"/>
      <c r="BC27" s="148"/>
      <c r="BD27" s="148"/>
      <c r="BE27" s="148"/>
      <c r="BF27" s="148"/>
      <c r="BG27" s="148"/>
      <c r="BH27" s="148"/>
    </row>
    <row r="28" spans="1:60" outlineLevel="1" x14ac:dyDescent="0.2">
      <c r="A28" s="177">
        <v>11</v>
      </c>
      <c r="B28" s="178" t="s">
        <v>249</v>
      </c>
      <c r="C28" s="187" t="s">
        <v>250</v>
      </c>
      <c r="D28" s="179" t="s">
        <v>193</v>
      </c>
      <c r="E28" s="180">
        <v>126.44</v>
      </c>
      <c r="F28" s="181"/>
      <c r="G28" s="182">
        <f t="shared" si="0"/>
        <v>0</v>
      </c>
      <c r="H28" s="181"/>
      <c r="I28" s="182">
        <f t="shared" si="1"/>
        <v>0</v>
      </c>
      <c r="J28" s="181"/>
      <c r="K28" s="182">
        <f t="shared" si="2"/>
        <v>0</v>
      </c>
      <c r="L28" s="182">
        <v>21</v>
      </c>
      <c r="M28" s="182">
        <f t="shared" si="3"/>
        <v>0</v>
      </c>
      <c r="N28" s="180">
        <v>0</v>
      </c>
      <c r="O28" s="180">
        <f t="shared" si="4"/>
        <v>0</v>
      </c>
      <c r="P28" s="180">
        <v>0</v>
      </c>
      <c r="Q28" s="180">
        <f t="shared" si="5"/>
        <v>0</v>
      </c>
      <c r="R28" s="182"/>
      <c r="S28" s="182" t="s">
        <v>228</v>
      </c>
      <c r="T28" s="183" t="s">
        <v>207</v>
      </c>
      <c r="U28" s="158">
        <v>0</v>
      </c>
      <c r="V28" s="158">
        <f t="shared" si="6"/>
        <v>0</v>
      </c>
      <c r="W28" s="158"/>
      <c r="X28" s="158" t="s">
        <v>197</v>
      </c>
      <c r="Y28" s="158" t="s">
        <v>198</v>
      </c>
      <c r="Z28" s="148"/>
      <c r="AA28" s="148"/>
      <c r="AB28" s="148"/>
      <c r="AC28" s="148"/>
      <c r="AD28" s="148"/>
      <c r="AE28" s="148"/>
      <c r="AF28" s="148"/>
      <c r="AG28" s="148" t="s">
        <v>208</v>
      </c>
      <c r="AH28" s="148"/>
      <c r="AI28" s="148"/>
      <c r="AJ28" s="148"/>
      <c r="AK28" s="148"/>
      <c r="AL28" s="148"/>
      <c r="AM28" s="148"/>
      <c r="AN28" s="148"/>
      <c r="AO28" s="148"/>
      <c r="AP28" s="148"/>
      <c r="AQ28" s="148"/>
      <c r="AR28" s="148"/>
      <c r="AS28" s="148"/>
      <c r="AT28" s="148"/>
      <c r="AU28" s="148"/>
      <c r="AV28" s="148"/>
      <c r="AW28" s="148"/>
      <c r="AX28" s="148"/>
      <c r="AY28" s="148"/>
      <c r="AZ28" s="148"/>
      <c r="BA28" s="148"/>
      <c r="BB28" s="148"/>
      <c r="BC28" s="148"/>
      <c r="BD28" s="148"/>
      <c r="BE28" s="148"/>
      <c r="BF28" s="148"/>
      <c r="BG28" s="148"/>
      <c r="BH28" s="148"/>
    </row>
    <row r="29" spans="1:60" outlineLevel="1" x14ac:dyDescent="0.2">
      <c r="A29" s="177">
        <v>12</v>
      </c>
      <c r="B29" s="178" t="s">
        <v>251</v>
      </c>
      <c r="C29" s="187" t="s">
        <v>252</v>
      </c>
      <c r="D29" s="179" t="s">
        <v>193</v>
      </c>
      <c r="E29" s="180">
        <v>48.64</v>
      </c>
      <c r="F29" s="181"/>
      <c r="G29" s="182">
        <f t="shared" si="0"/>
        <v>0</v>
      </c>
      <c r="H29" s="181"/>
      <c r="I29" s="182">
        <f t="shared" si="1"/>
        <v>0</v>
      </c>
      <c r="J29" s="181"/>
      <c r="K29" s="182">
        <f t="shared" si="2"/>
        <v>0</v>
      </c>
      <c r="L29" s="182">
        <v>21</v>
      </c>
      <c r="M29" s="182">
        <f t="shared" si="3"/>
        <v>0</v>
      </c>
      <c r="N29" s="180">
        <v>0</v>
      </c>
      <c r="O29" s="180">
        <f t="shared" si="4"/>
        <v>0</v>
      </c>
      <c r="P29" s="180">
        <v>0</v>
      </c>
      <c r="Q29" s="180">
        <f t="shared" si="5"/>
        <v>0</v>
      </c>
      <c r="R29" s="182"/>
      <c r="S29" s="182" t="s">
        <v>228</v>
      </c>
      <c r="T29" s="183" t="s">
        <v>207</v>
      </c>
      <c r="U29" s="158">
        <v>0</v>
      </c>
      <c r="V29" s="158">
        <f t="shared" si="6"/>
        <v>0</v>
      </c>
      <c r="W29" s="158"/>
      <c r="X29" s="158" t="s">
        <v>197</v>
      </c>
      <c r="Y29" s="158" t="s">
        <v>198</v>
      </c>
      <c r="Z29" s="148"/>
      <c r="AA29" s="148"/>
      <c r="AB29" s="148"/>
      <c r="AC29" s="148"/>
      <c r="AD29" s="148"/>
      <c r="AE29" s="148"/>
      <c r="AF29" s="148"/>
      <c r="AG29" s="148" t="s">
        <v>208</v>
      </c>
      <c r="AH29" s="148"/>
      <c r="AI29" s="148"/>
      <c r="AJ29" s="148"/>
      <c r="AK29" s="148"/>
      <c r="AL29" s="148"/>
      <c r="AM29" s="148"/>
      <c r="AN29" s="148"/>
      <c r="AO29" s="148"/>
      <c r="AP29" s="148"/>
      <c r="AQ29" s="148"/>
      <c r="AR29" s="148"/>
      <c r="AS29" s="148"/>
      <c r="AT29" s="148"/>
      <c r="AU29" s="148"/>
      <c r="AV29" s="148"/>
      <c r="AW29" s="148"/>
      <c r="AX29" s="148"/>
      <c r="AY29" s="148"/>
      <c r="AZ29" s="148"/>
      <c r="BA29" s="148"/>
      <c r="BB29" s="148"/>
      <c r="BC29" s="148"/>
      <c r="BD29" s="148"/>
      <c r="BE29" s="148"/>
      <c r="BF29" s="148"/>
      <c r="BG29" s="148"/>
      <c r="BH29" s="148"/>
    </row>
    <row r="30" spans="1:60" outlineLevel="1" x14ac:dyDescent="0.2">
      <c r="A30" s="177">
        <v>13</v>
      </c>
      <c r="B30" s="178" t="s">
        <v>253</v>
      </c>
      <c r="C30" s="187" t="s">
        <v>254</v>
      </c>
      <c r="D30" s="179" t="s">
        <v>246</v>
      </c>
      <c r="E30" s="180">
        <v>252.88</v>
      </c>
      <c r="F30" s="181"/>
      <c r="G30" s="182">
        <f t="shared" si="0"/>
        <v>0</v>
      </c>
      <c r="H30" s="181"/>
      <c r="I30" s="182">
        <f t="shared" si="1"/>
        <v>0</v>
      </c>
      <c r="J30" s="181"/>
      <c r="K30" s="182">
        <f t="shared" si="2"/>
        <v>0</v>
      </c>
      <c r="L30" s="182">
        <v>21</v>
      </c>
      <c r="M30" s="182">
        <f t="shared" si="3"/>
        <v>0</v>
      </c>
      <c r="N30" s="180">
        <v>0</v>
      </c>
      <c r="O30" s="180">
        <f t="shared" si="4"/>
        <v>0</v>
      </c>
      <c r="P30" s="180">
        <v>0</v>
      </c>
      <c r="Q30" s="180">
        <f t="shared" si="5"/>
        <v>0</v>
      </c>
      <c r="R30" s="182"/>
      <c r="S30" s="182" t="s">
        <v>228</v>
      </c>
      <c r="T30" s="183" t="s">
        <v>207</v>
      </c>
      <c r="U30" s="158">
        <v>0</v>
      </c>
      <c r="V30" s="158">
        <f t="shared" si="6"/>
        <v>0</v>
      </c>
      <c r="W30" s="158"/>
      <c r="X30" s="158" t="s">
        <v>255</v>
      </c>
      <c r="Y30" s="158" t="s">
        <v>198</v>
      </c>
      <c r="Z30" s="148"/>
      <c r="AA30" s="148"/>
      <c r="AB30" s="148"/>
      <c r="AC30" s="148"/>
      <c r="AD30" s="148"/>
      <c r="AE30" s="148"/>
      <c r="AF30" s="148"/>
      <c r="AG30" s="148" t="s">
        <v>256</v>
      </c>
      <c r="AH30" s="148"/>
      <c r="AI30" s="148"/>
      <c r="AJ30" s="148"/>
      <c r="AK30" s="148"/>
      <c r="AL30" s="148"/>
      <c r="AM30" s="148"/>
      <c r="AN30" s="148"/>
      <c r="AO30" s="148"/>
      <c r="AP30" s="148"/>
      <c r="AQ30" s="148"/>
      <c r="AR30" s="148"/>
      <c r="AS30" s="148"/>
      <c r="AT30" s="148"/>
      <c r="AU30" s="148"/>
      <c r="AV30" s="148"/>
      <c r="AW30" s="148"/>
      <c r="AX30" s="148"/>
      <c r="AY30" s="148"/>
      <c r="AZ30" s="148"/>
      <c r="BA30" s="148"/>
      <c r="BB30" s="148"/>
      <c r="BC30" s="148"/>
      <c r="BD30" s="148"/>
      <c r="BE30" s="148"/>
      <c r="BF30" s="148"/>
      <c r="BG30" s="148"/>
      <c r="BH30" s="148"/>
    </row>
    <row r="31" spans="1:60" outlineLevel="1" x14ac:dyDescent="0.2">
      <c r="A31" s="177">
        <v>14</v>
      </c>
      <c r="B31" s="178" t="s">
        <v>257</v>
      </c>
      <c r="C31" s="187" t="s">
        <v>258</v>
      </c>
      <c r="D31" s="179" t="s">
        <v>246</v>
      </c>
      <c r="E31" s="180">
        <v>97.28</v>
      </c>
      <c r="F31" s="181"/>
      <c r="G31" s="182">
        <f t="shared" si="0"/>
        <v>0</v>
      </c>
      <c r="H31" s="181"/>
      <c r="I31" s="182">
        <f t="shared" si="1"/>
        <v>0</v>
      </c>
      <c r="J31" s="181"/>
      <c r="K31" s="182">
        <f t="shared" si="2"/>
        <v>0</v>
      </c>
      <c r="L31" s="182">
        <v>21</v>
      </c>
      <c r="M31" s="182">
        <f t="shared" si="3"/>
        <v>0</v>
      </c>
      <c r="N31" s="180">
        <v>0</v>
      </c>
      <c r="O31" s="180">
        <f t="shared" si="4"/>
        <v>0</v>
      </c>
      <c r="P31" s="180">
        <v>0</v>
      </c>
      <c r="Q31" s="180">
        <f t="shared" si="5"/>
        <v>0</v>
      </c>
      <c r="R31" s="182"/>
      <c r="S31" s="182" t="s">
        <v>228</v>
      </c>
      <c r="T31" s="183" t="s">
        <v>207</v>
      </c>
      <c r="U31" s="158">
        <v>0</v>
      </c>
      <c r="V31" s="158">
        <f t="shared" si="6"/>
        <v>0</v>
      </c>
      <c r="W31" s="158"/>
      <c r="X31" s="158" t="s">
        <v>255</v>
      </c>
      <c r="Y31" s="158" t="s">
        <v>198</v>
      </c>
      <c r="Z31" s="148"/>
      <c r="AA31" s="148"/>
      <c r="AB31" s="148"/>
      <c r="AC31" s="148"/>
      <c r="AD31" s="148"/>
      <c r="AE31" s="148"/>
      <c r="AF31" s="148"/>
      <c r="AG31" s="148" t="s">
        <v>256</v>
      </c>
      <c r="AH31" s="148"/>
      <c r="AI31" s="148"/>
      <c r="AJ31" s="148"/>
      <c r="AK31" s="148"/>
      <c r="AL31" s="148"/>
      <c r="AM31" s="148"/>
      <c r="AN31" s="148"/>
      <c r="AO31" s="148"/>
      <c r="AP31" s="148"/>
      <c r="AQ31" s="148"/>
      <c r="AR31" s="148"/>
      <c r="AS31" s="148"/>
      <c r="AT31" s="148"/>
      <c r="AU31" s="148"/>
      <c r="AV31" s="148"/>
      <c r="AW31" s="148"/>
      <c r="AX31" s="148"/>
      <c r="AY31" s="148"/>
      <c r="AZ31" s="148"/>
      <c r="BA31" s="148"/>
      <c r="BB31" s="148"/>
      <c r="BC31" s="148"/>
      <c r="BD31" s="148"/>
      <c r="BE31" s="148"/>
      <c r="BF31" s="148"/>
      <c r="BG31" s="148"/>
      <c r="BH31" s="148"/>
    </row>
    <row r="32" spans="1:60" x14ac:dyDescent="0.2">
      <c r="A32" s="162" t="s">
        <v>189</v>
      </c>
      <c r="B32" s="163" t="s">
        <v>110</v>
      </c>
      <c r="C32" s="184" t="s">
        <v>111</v>
      </c>
      <c r="D32" s="164"/>
      <c r="E32" s="165"/>
      <c r="F32" s="166"/>
      <c r="G32" s="166">
        <f>SUMIF(AG33:AG34,"&lt;&gt;NOR",G33:G34)</f>
        <v>0</v>
      </c>
      <c r="H32" s="166"/>
      <c r="I32" s="166">
        <f>SUM(I33:I34)</f>
        <v>0</v>
      </c>
      <c r="J32" s="166"/>
      <c r="K32" s="166">
        <f>SUM(K33:K34)</f>
        <v>0</v>
      </c>
      <c r="L32" s="166"/>
      <c r="M32" s="166">
        <f>SUM(M33:M34)</f>
        <v>0</v>
      </c>
      <c r="N32" s="165"/>
      <c r="O32" s="165">
        <f>SUM(O33:O34)</f>
        <v>0.03</v>
      </c>
      <c r="P32" s="165"/>
      <c r="Q32" s="165">
        <f>SUM(Q33:Q34)</f>
        <v>0</v>
      </c>
      <c r="R32" s="166"/>
      <c r="S32" s="166"/>
      <c r="T32" s="167"/>
      <c r="U32" s="161"/>
      <c r="V32" s="161">
        <f>SUM(V33:V34)</f>
        <v>0</v>
      </c>
      <c r="W32" s="161"/>
      <c r="X32" s="161"/>
      <c r="Y32" s="161"/>
      <c r="AG32" t="s">
        <v>190</v>
      </c>
    </row>
    <row r="33" spans="1:60" outlineLevel="1" x14ac:dyDescent="0.2">
      <c r="A33" s="177">
        <v>15</v>
      </c>
      <c r="B33" s="178" t="s">
        <v>259</v>
      </c>
      <c r="C33" s="187" t="s">
        <v>260</v>
      </c>
      <c r="D33" s="179" t="s">
        <v>261</v>
      </c>
      <c r="E33" s="180">
        <v>304</v>
      </c>
      <c r="F33" s="181"/>
      <c r="G33" s="182">
        <f>ROUND(E33*F33,2)</f>
        <v>0</v>
      </c>
      <c r="H33" s="181"/>
      <c r="I33" s="182">
        <f>ROUND(E33*H33,2)</f>
        <v>0</v>
      </c>
      <c r="J33" s="181"/>
      <c r="K33" s="182">
        <f>ROUND(E33*J33,2)</f>
        <v>0</v>
      </c>
      <c r="L33" s="182">
        <v>21</v>
      </c>
      <c r="M33" s="182">
        <f>G33*(1+L33/100)</f>
        <v>0</v>
      </c>
      <c r="N33" s="180">
        <v>1E-4</v>
      </c>
      <c r="O33" s="180">
        <f>ROUND(E33*N33,2)</f>
        <v>0.03</v>
      </c>
      <c r="P33" s="180">
        <v>0</v>
      </c>
      <c r="Q33" s="180">
        <f>ROUND(E33*P33,2)</f>
        <v>0</v>
      </c>
      <c r="R33" s="182"/>
      <c r="S33" s="182" t="s">
        <v>228</v>
      </c>
      <c r="T33" s="183" t="s">
        <v>207</v>
      </c>
      <c r="U33" s="158">
        <v>0</v>
      </c>
      <c r="V33" s="158">
        <f>ROUND(E33*U33,2)</f>
        <v>0</v>
      </c>
      <c r="W33" s="158"/>
      <c r="X33" s="158" t="s">
        <v>197</v>
      </c>
      <c r="Y33" s="158" t="s">
        <v>198</v>
      </c>
      <c r="Z33" s="148"/>
      <c r="AA33" s="148"/>
      <c r="AB33" s="148"/>
      <c r="AC33" s="148"/>
      <c r="AD33" s="148"/>
      <c r="AE33" s="148"/>
      <c r="AF33" s="148"/>
      <c r="AG33" s="148" t="s">
        <v>208</v>
      </c>
      <c r="AH33" s="148"/>
      <c r="AI33" s="148"/>
      <c r="AJ33" s="148"/>
      <c r="AK33" s="148"/>
      <c r="AL33" s="148"/>
      <c r="AM33" s="148"/>
      <c r="AN33" s="148"/>
      <c r="AO33" s="148"/>
      <c r="AP33" s="148"/>
      <c r="AQ33" s="148"/>
      <c r="AR33" s="148"/>
      <c r="AS33" s="148"/>
      <c r="AT33" s="148"/>
      <c r="AU33" s="148"/>
      <c r="AV33" s="148"/>
      <c r="AW33" s="148"/>
      <c r="AX33" s="148"/>
      <c r="AY33" s="148"/>
      <c r="AZ33" s="148"/>
      <c r="BA33" s="148"/>
      <c r="BB33" s="148"/>
      <c r="BC33" s="148"/>
      <c r="BD33" s="148"/>
      <c r="BE33" s="148"/>
      <c r="BF33" s="148"/>
      <c r="BG33" s="148"/>
      <c r="BH33" s="148"/>
    </row>
    <row r="34" spans="1:60" ht="22.5" outlineLevel="1" x14ac:dyDescent="0.2">
      <c r="A34" s="177">
        <v>16</v>
      </c>
      <c r="B34" s="178" t="s">
        <v>262</v>
      </c>
      <c r="C34" s="187" t="s">
        <v>263</v>
      </c>
      <c r="D34" s="179" t="s">
        <v>261</v>
      </c>
      <c r="E34" s="180">
        <v>304</v>
      </c>
      <c r="F34" s="181"/>
      <c r="G34" s="182">
        <f>ROUND(E34*F34,2)</f>
        <v>0</v>
      </c>
      <c r="H34" s="181"/>
      <c r="I34" s="182">
        <f>ROUND(E34*H34,2)</f>
        <v>0</v>
      </c>
      <c r="J34" s="181"/>
      <c r="K34" s="182">
        <f>ROUND(E34*J34,2)</f>
        <v>0</v>
      </c>
      <c r="L34" s="182">
        <v>21</v>
      </c>
      <c r="M34" s="182">
        <f>G34*(1+L34/100)</f>
        <v>0</v>
      </c>
      <c r="N34" s="180">
        <v>0</v>
      </c>
      <c r="O34" s="180">
        <f>ROUND(E34*N34,2)</f>
        <v>0</v>
      </c>
      <c r="P34" s="180">
        <v>0</v>
      </c>
      <c r="Q34" s="180">
        <f>ROUND(E34*P34,2)</f>
        <v>0</v>
      </c>
      <c r="R34" s="182"/>
      <c r="S34" s="182" t="s">
        <v>228</v>
      </c>
      <c r="T34" s="183" t="s">
        <v>207</v>
      </c>
      <c r="U34" s="158">
        <v>0</v>
      </c>
      <c r="V34" s="158">
        <f>ROUND(E34*U34,2)</f>
        <v>0</v>
      </c>
      <c r="W34" s="158"/>
      <c r="X34" s="158" t="s">
        <v>197</v>
      </c>
      <c r="Y34" s="158" t="s">
        <v>198</v>
      </c>
      <c r="Z34" s="148"/>
      <c r="AA34" s="148"/>
      <c r="AB34" s="148"/>
      <c r="AC34" s="148"/>
      <c r="AD34" s="148"/>
      <c r="AE34" s="148"/>
      <c r="AF34" s="148"/>
      <c r="AG34" s="148" t="s">
        <v>208</v>
      </c>
      <c r="AH34" s="148"/>
      <c r="AI34" s="148"/>
      <c r="AJ34" s="148"/>
      <c r="AK34" s="148"/>
      <c r="AL34" s="148"/>
      <c r="AM34" s="148"/>
      <c r="AN34" s="148"/>
      <c r="AO34" s="148"/>
      <c r="AP34" s="148"/>
      <c r="AQ34" s="148"/>
      <c r="AR34" s="148"/>
      <c r="AS34" s="148"/>
      <c r="AT34" s="148"/>
      <c r="AU34" s="148"/>
      <c r="AV34" s="148"/>
      <c r="AW34" s="148"/>
      <c r="AX34" s="148"/>
      <c r="AY34" s="148"/>
      <c r="AZ34" s="148"/>
      <c r="BA34" s="148"/>
      <c r="BB34" s="148"/>
      <c r="BC34" s="148"/>
      <c r="BD34" s="148"/>
      <c r="BE34" s="148"/>
      <c r="BF34" s="148"/>
      <c r="BG34" s="148"/>
      <c r="BH34" s="148"/>
    </row>
    <row r="35" spans="1:60" x14ac:dyDescent="0.2">
      <c r="A35" s="162" t="s">
        <v>189</v>
      </c>
      <c r="B35" s="163" t="s">
        <v>121</v>
      </c>
      <c r="C35" s="184" t="s">
        <v>122</v>
      </c>
      <c r="D35" s="164"/>
      <c r="E35" s="165"/>
      <c r="F35" s="166"/>
      <c r="G35" s="166">
        <f>SUMIF(AG36:AG66,"&lt;&gt;NOR",G36:G66)</f>
        <v>0</v>
      </c>
      <c r="H35" s="166"/>
      <c r="I35" s="166">
        <f>SUM(I36:I66)</f>
        <v>0</v>
      </c>
      <c r="J35" s="166"/>
      <c r="K35" s="166">
        <f>SUM(K36:K66)</f>
        <v>0</v>
      </c>
      <c r="L35" s="166"/>
      <c r="M35" s="166">
        <f>SUM(M36:M66)</f>
        <v>0</v>
      </c>
      <c r="N35" s="165"/>
      <c r="O35" s="165">
        <f>SUM(O36:O66)</f>
        <v>1.85</v>
      </c>
      <c r="P35" s="165"/>
      <c r="Q35" s="165">
        <f>SUM(Q36:Q66)</f>
        <v>0</v>
      </c>
      <c r="R35" s="166"/>
      <c r="S35" s="166"/>
      <c r="T35" s="167"/>
      <c r="U35" s="161"/>
      <c r="V35" s="161">
        <f>SUM(V36:V66)</f>
        <v>52.199999999999996</v>
      </c>
      <c r="W35" s="161"/>
      <c r="X35" s="161"/>
      <c r="Y35" s="161"/>
      <c r="AG35" t="s">
        <v>190</v>
      </c>
    </row>
    <row r="36" spans="1:60" outlineLevel="1" x14ac:dyDescent="0.2">
      <c r="A36" s="169">
        <v>17</v>
      </c>
      <c r="B36" s="170" t="s">
        <v>286</v>
      </c>
      <c r="C36" s="185" t="s">
        <v>287</v>
      </c>
      <c r="D36" s="171" t="s">
        <v>288</v>
      </c>
      <c r="E36" s="172">
        <v>7</v>
      </c>
      <c r="F36" s="173"/>
      <c r="G36" s="174">
        <f>ROUND(E36*F36,2)</f>
        <v>0</v>
      </c>
      <c r="H36" s="173"/>
      <c r="I36" s="174">
        <f>ROUND(E36*H36,2)</f>
        <v>0</v>
      </c>
      <c r="J36" s="173"/>
      <c r="K36" s="174">
        <f>ROUND(E36*J36,2)</f>
        <v>0</v>
      </c>
      <c r="L36" s="174">
        <v>21</v>
      </c>
      <c r="M36" s="174">
        <f>G36*(1+L36/100)</f>
        <v>0</v>
      </c>
      <c r="N36" s="172">
        <v>2.0000000000000002E-5</v>
      </c>
      <c r="O36" s="172">
        <f>ROUND(E36*N36,2)</f>
        <v>0</v>
      </c>
      <c r="P36" s="172">
        <v>0</v>
      </c>
      <c r="Q36" s="172">
        <f>ROUND(E36*P36,2)</f>
        <v>0</v>
      </c>
      <c r="R36" s="174" t="s">
        <v>224</v>
      </c>
      <c r="S36" s="174" t="s">
        <v>195</v>
      </c>
      <c r="T36" s="175" t="s">
        <v>195</v>
      </c>
      <c r="U36" s="158">
        <v>0.432</v>
      </c>
      <c r="V36" s="158">
        <f>ROUND(E36*U36,2)</f>
        <v>3.02</v>
      </c>
      <c r="W36" s="158"/>
      <c r="X36" s="158" t="s">
        <v>197</v>
      </c>
      <c r="Y36" s="158" t="s">
        <v>198</v>
      </c>
      <c r="Z36" s="148"/>
      <c r="AA36" s="148"/>
      <c r="AB36" s="148"/>
      <c r="AC36" s="148"/>
      <c r="AD36" s="148"/>
      <c r="AE36" s="148"/>
      <c r="AF36" s="148"/>
      <c r="AG36" s="148" t="s">
        <v>199</v>
      </c>
      <c r="AH36" s="148"/>
      <c r="AI36" s="148"/>
      <c r="AJ36" s="148"/>
      <c r="AK36" s="148"/>
      <c r="AL36" s="148"/>
      <c r="AM36" s="148"/>
      <c r="AN36" s="148"/>
      <c r="AO36" s="148"/>
      <c r="AP36" s="148"/>
      <c r="AQ36" s="148"/>
      <c r="AR36" s="148"/>
      <c r="AS36" s="148"/>
      <c r="AT36" s="148"/>
      <c r="AU36" s="148"/>
      <c r="AV36" s="148"/>
      <c r="AW36" s="148"/>
      <c r="AX36" s="148"/>
      <c r="AY36" s="148"/>
      <c r="AZ36" s="148"/>
      <c r="BA36" s="148"/>
      <c r="BB36" s="148"/>
      <c r="BC36" s="148"/>
      <c r="BD36" s="148"/>
      <c r="BE36" s="148"/>
      <c r="BF36" s="148"/>
      <c r="BG36" s="148"/>
      <c r="BH36" s="148"/>
    </row>
    <row r="37" spans="1:60" outlineLevel="2" x14ac:dyDescent="0.2">
      <c r="A37" s="155"/>
      <c r="B37" s="156"/>
      <c r="C37" s="186" t="s">
        <v>521</v>
      </c>
      <c r="D37" s="159"/>
      <c r="E37" s="160">
        <v>7</v>
      </c>
      <c r="F37" s="158"/>
      <c r="G37" s="158"/>
      <c r="H37" s="158"/>
      <c r="I37" s="158"/>
      <c r="J37" s="158"/>
      <c r="K37" s="158"/>
      <c r="L37" s="158"/>
      <c r="M37" s="158"/>
      <c r="N37" s="157"/>
      <c r="O37" s="157"/>
      <c r="P37" s="157"/>
      <c r="Q37" s="157"/>
      <c r="R37" s="158"/>
      <c r="S37" s="158"/>
      <c r="T37" s="158"/>
      <c r="U37" s="158"/>
      <c r="V37" s="158"/>
      <c r="W37" s="158"/>
      <c r="X37" s="158"/>
      <c r="Y37" s="158"/>
      <c r="Z37" s="148"/>
      <c r="AA37" s="148"/>
      <c r="AB37" s="148"/>
      <c r="AC37" s="148"/>
      <c r="AD37" s="148"/>
      <c r="AE37" s="148"/>
      <c r="AF37" s="148"/>
      <c r="AG37" s="148" t="s">
        <v>203</v>
      </c>
      <c r="AH37" s="148">
        <v>5</v>
      </c>
      <c r="AI37" s="148"/>
      <c r="AJ37" s="148"/>
      <c r="AK37" s="148"/>
      <c r="AL37" s="148"/>
      <c r="AM37" s="148"/>
      <c r="AN37" s="148"/>
      <c r="AO37" s="148"/>
      <c r="AP37" s="148"/>
      <c r="AQ37" s="148"/>
      <c r="AR37" s="148"/>
      <c r="AS37" s="148"/>
      <c r="AT37" s="148"/>
      <c r="AU37" s="148"/>
      <c r="AV37" s="148"/>
      <c r="AW37" s="148"/>
      <c r="AX37" s="148"/>
      <c r="AY37" s="148"/>
      <c r="AZ37" s="148"/>
      <c r="BA37" s="148"/>
      <c r="BB37" s="148"/>
      <c r="BC37" s="148"/>
      <c r="BD37" s="148"/>
      <c r="BE37" s="148"/>
      <c r="BF37" s="148"/>
      <c r="BG37" s="148"/>
      <c r="BH37" s="148"/>
    </row>
    <row r="38" spans="1:60" outlineLevel="1" x14ac:dyDescent="0.2">
      <c r="A38" s="177">
        <v>18</v>
      </c>
      <c r="B38" s="178" t="s">
        <v>286</v>
      </c>
      <c r="C38" s="187" t="s">
        <v>287</v>
      </c>
      <c r="D38" s="179" t="s">
        <v>288</v>
      </c>
      <c r="E38" s="180">
        <v>7</v>
      </c>
      <c r="F38" s="181"/>
      <c r="G38" s="182">
        <f>ROUND(E38*F38,2)</f>
        <v>0</v>
      </c>
      <c r="H38" s="181"/>
      <c r="I38" s="182">
        <f>ROUND(E38*H38,2)</f>
        <v>0</v>
      </c>
      <c r="J38" s="181"/>
      <c r="K38" s="182">
        <f>ROUND(E38*J38,2)</f>
        <v>0</v>
      </c>
      <c r="L38" s="182">
        <v>21</v>
      </c>
      <c r="M38" s="182">
        <f>G38*(1+L38/100)</f>
        <v>0</v>
      </c>
      <c r="N38" s="180">
        <v>2.0000000000000002E-5</v>
      </c>
      <c r="O38" s="180">
        <f>ROUND(E38*N38,2)</f>
        <v>0</v>
      </c>
      <c r="P38" s="180">
        <v>0</v>
      </c>
      <c r="Q38" s="180">
        <f>ROUND(E38*P38,2)</f>
        <v>0</v>
      </c>
      <c r="R38" s="182" t="s">
        <v>224</v>
      </c>
      <c r="S38" s="182" t="s">
        <v>195</v>
      </c>
      <c r="T38" s="183" t="s">
        <v>195</v>
      </c>
      <c r="U38" s="158">
        <v>0.432</v>
      </c>
      <c r="V38" s="158">
        <f>ROUND(E38*U38,2)</f>
        <v>3.02</v>
      </c>
      <c r="W38" s="158"/>
      <c r="X38" s="158" t="s">
        <v>197</v>
      </c>
      <c r="Y38" s="158" t="s">
        <v>198</v>
      </c>
      <c r="Z38" s="148"/>
      <c r="AA38" s="148"/>
      <c r="AB38" s="148"/>
      <c r="AC38" s="148"/>
      <c r="AD38" s="148"/>
      <c r="AE38" s="148"/>
      <c r="AF38" s="148"/>
      <c r="AG38" s="148" t="s">
        <v>199</v>
      </c>
      <c r="AH38" s="148"/>
      <c r="AI38" s="148"/>
      <c r="AJ38" s="148"/>
      <c r="AK38" s="148"/>
      <c r="AL38" s="148"/>
      <c r="AM38" s="148"/>
      <c r="AN38" s="148"/>
      <c r="AO38" s="148"/>
      <c r="AP38" s="148"/>
      <c r="AQ38" s="148"/>
      <c r="AR38" s="148"/>
      <c r="AS38" s="148"/>
      <c r="AT38" s="148"/>
      <c r="AU38" s="148"/>
      <c r="AV38" s="148"/>
      <c r="AW38" s="148"/>
      <c r="AX38" s="148"/>
      <c r="AY38" s="148"/>
      <c r="AZ38" s="148"/>
      <c r="BA38" s="148"/>
      <c r="BB38" s="148"/>
      <c r="BC38" s="148"/>
      <c r="BD38" s="148"/>
      <c r="BE38" s="148"/>
      <c r="BF38" s="148"/>
      <c r="BG38" s="148"/>
      <c r="BH38" s="148"/>
    </row>
    <row r="39" spans="1:60" ht="33.75" outlineLevel="1" x14ac:dyDescent="0.2">
      <c r="A39" s="177">
        <v>19</v>
      </c>
      <c r="B39" s="178" t="s">
        <v>290</v>
      </c>
      <c r="C39" s="187" t="s">
        <v>291</v>
      </c>
      <c r="D39" s="179" t="s">
        <v>288</v>
      </c>
      <c r="E39" s="180">
        <v>7</v>
      </c>
      <c r="F39" s="181"/>
      <c r="G39" s="182">
        <f>ROUND(E39*F39,2)</f>
        <v>0</v>
      </c>
      <c r="H39" s="181"/>
      <c r="I39" s="182">
        <f>ROUND(E39*H39,2)</f>
        <v>0</v>
      </c>
      <c r="J39" s="181"/>
      <c r="K39" s="182">
        <f>ROUND(E39*J39,2)</f>
        <v>0</v>
      </c>
      <c r="L39" s="182">
        <v>21</v>
      </c>
      <c r="M39" s="182">
        <f>G39*(1+L39/100)</f>
        <v>0</v>
      </c>
      <c r="N39" s="180">
        <v>0</v>
      </c>
      <c r="O39" s="180">
        <f>ROUND(E39*N39,2)</f>
        <v>0</v>
      </c>
      <c r="P39" s="180">
        <v>0</v>
      </c>
      <c r="Q39" s="180">
        <f>ROUND(E39*P39,2)</f>
        <v>0</v>
      </c>
      <c r="R39" s="182" t="s">
        <v>224</v>
      </c>
      <c r="S39" s="182" t="s">
        <v>195</v>
      </c>
      <c r="T39" s="183" t="s">
        <v>195</v>
      </c>
      <c r="U39" s="158">
        <v>3.4740000000000002</v>
      </c>
      <c r="V39" s="158">
        <f>ROUND(E39*U39,2)</f>
        <v>24.32</v>
      </c>
      <c r="W39" s="158"/>
      <c r="X39" s="158" t="s">
        <v>197</v>
      </c>
      <c r="Y39" s="158" t="s">
        <v>198</v>
      </c>
      <c r="Z39" s="148"/>
      <c r="AA39" s="148"/>
      <c r="AB39" s="148"/>
      <c r="AC39" s="148"/>
      <c r="AD39" s="148"/>
      <c r="AE39" s="148"/>
      <c r="AF39" s="148"/>
      <c r="AG39" s="148" t="s">
        <v>199</v>
      </c>
      <c r="AH39" s="148"/>
      <c r="AI39" s="148"/>
      <c r="AJ39" s="148"/>
      <c r="AK39" s="148"/>
      <c r="AL39" s="148"/>
      <c r="AM39" s="148"/>
      <c r="AN39" s="148"/>
      <c r="AO39" s="148"/>
      <c r="AP39" s="148"/>
      <c r="AQ39" s="148"/>
      <c r="AR39" s="148"/>
      <c r="AS39" s="148"/>
      <c r="AT39" s="148"/>
      <c r="AU39" s="148"/>
      <c r="AV39" s="148"/>
      <c r="AW39" s="148"/>
      <c r="AX39" s="148"/>
      <c r="AY39" s="148"/>
      <c r="AZ39" s="148"/>
      <c r="BA39" s="148"/>
      <c r="BB39" s="148"/>
      <c r="BC39" s="148"/>
      <c r="BD39" s="148"/>
      <c r="BE39" s="148"/>
      <c r="BF39" s="148"/>
      <c r="BG39" s="148"/>
      <c r="BH39" s="148"/>
    </row>
    <row r="40" spans="1:60" outlineLevel="1" x14ac:dyDescent="0.2">
      <c r="A40" s="169">
        <v>20</v>
      </c>
      <c r="B40" s="170" t="s">
        <v>292</v>
      </c>
      <c r="C40" s="185" t="s">
        <v>293</v>
      </c>
      <c r="D40" s="171" t="s">
        <v>288</v>
      </c>
      <c r="E40" s="172">
        <v>7</v>
      </c>
      <c r="F40" s="173"/>
      <c r="G40" s="174">
        <f>ROUND(E40*F40,2)</f>
        <v>0</v>
      </c>
      <c r="H40" s="173"/>
      <c r="I40" s="174">
        <f>ROUND(E40*H40,2)</f>
        <v>0</v>
      </c>
      <c r="J40" s="173"/>
      <c r="K40" s="174">
        <f>ROUND(E40*J40,2)</f>
        <v>0</v>
      </c>
      <c r="L40" s="174">
        <v>21</v>
      </c>
      <c r="M40" s="174">
        <f>G40*(1+L40/100)</f>
        <v>0</v>
      </c>
      <c r="N40" s="172">
        <v>0.12303</v>
      </c>
      <c r="O40" s="172">
        <f>ROUND(E40*N40,2)</f>
        <v>0.86</v>
      </c>
      <c r="P40" s="172">
        <v>0</v>
      </c>
      <c r="Q40" s="172">
        <f>ROUND(E40*P40,2)</f>
        <v>0</v>
      </c>
      <c r="R40" s="174" t="s">
        <v>224</v>
      </c>
      <c r="S40" s="174" t="s">
        <v>195</v>
      </c>
      <c r="T40" s="175" t="s">
        <v>195</v>
      </c>
      <c r="U40" s="158">
        <v>0.86</v>
      </c>
      <c r="V40" s="158">
        <f>ROUND(E40*U40,2)</f>
        <v>6.02</v>
      </c>
      <c r="W40" s="158"/>
      <c r="X40" s="158" t="s">
        <v>197</v>
      </c>
      <c r="Y40" s="158" t="s">
        <v>198</v>
      </c>
      <c r="Z40" s="148"/>
      <c r="AA40" s="148"/>
      <c r="AB40" s="148"/>
      <c r="AC40" s="148"/>
      <c r="AD40" s="148"/>
      <c r="AE40" s="148"/>
      <c r="AF40" s="148"/>
      <c r="AG40" s="148" t="s">
        <v>199</v>
      </c>
      <c r="AH40" s="148"/>
      <c r="AI40" s="148"/>
      <c r="AJ40" s="148"/>
      <c r="AK40" s="148"/>
      <c r="AL40" s="148"/>
      <c r="AM40" s="148"/>
      <c r="AN40" s="148"/>
      <c r="AO40" s="148"/>
      <c r="AP40" s="148"/>
      <c r="AQ40" s="148"/>
      <c r="AR40" s="148"/>
      <c r="AS40" s="148"/>
      <c r="AT40" s="148"/>
      <c r="AU40" s="148"/>
      <c r="AV40" s="148"/>
      <c r="AW40" s="148"/>
      <c r="AX40" s="148"/>
      <c r="AY40" s="148"/>
      <c r="AZ40" s="148"/>
      <c r="BA40" s="148"/>
      <c r="BB40" s="148"/>
      <c r="BC40" s="148"/>
      <c r="BD40" s="148"/>
      <c r="BE40" s="148"/>
      <c r="BF40" s="148"/>
      <c r="BG40" s="148"/>
      <c r="BH40" s="148"/>
    </row>
    <row r="41" spans="1:60" outlineLevel="2" x14ac:dyDescent="0.2">
      <c r="A41" s="155"/>
      <c r="B41" s="156"/>
      <c r="C41" s="247" t="s">
        <v>294</v>
      </c>
      <c r="D41" s="248"/>
      <c r="E41" s="248"/>
      <c r="F41" s="248"/>
      <c r="G41" s="248"/>
      <c r="H41" s="158"/>
      <c r="I41" s="158"/>
      <c r="J41" s="158"/>
      <c r="K41" s="158"/>
      <c r="L41" s="158"/>
      <c r="M41" s="158"/>
      <c r="N41" s="157"/>
      <c r="O41" s="157"/>
      <c r="P41" s="157"/>
      <c r="Q41" s="157"/>
      <c r="R41" s="158"/>
      <c r="S41" s="158"/>
      <c r="T41" s="158"/>
      <c r="U41" s="158"/>
      <c r="V41" s="158"/>
      <c r="W41" s="158"/>
      <c r="X41" s="158"/>
      <c r="Y41" s="158"/>
      <c r="Z41" s="148"/>
      <c r="AA41" s="148"/>
      <c r="AB41" s="148"/>
      <c r="AC41" s="148"/>
      <c r="AD41" s="148"/>
      <c r="AE41" s="148"/>
      <c r="AF41" s="148"/>
      <c r="AG41" s="148" t="s">
        <v>201</v>
      </c>
      <c r="AH41" s="148"/>
      <c r="AI41" s="148"/>
      <c r="AJ41" s="148"/>
      <c r="AK41" s="148"/>
      <c r="AL41" s="148"/>
      <c r="AM41" s="148"/>
      <c r="AN41" s="148"/>
      <c r="AO41" s="148"/>
      <c r="AP41" s="148"/>
      <c r="AQ41" s="148"/>
      <c r="AR41" s="148"/>
      <c r="AS41" s="148"/>
      <c r="AT41" s="148"/>
      <c r="AU41" s="148"/>
      <c r="AV41" s="148"/>
      <c r="AW41" s="148"/>
      <c r="AX41" s="148"/>
      <c r="AY41" s="148"/>
      <c r="AZ41" s="148"/>
      <c r="BA41" s="148"/>
      <c r="BB41" s="148"/>
      <c r="BC41" s="148"/>
      <c r="BD41" s="148"/>
      <c r="BE41" s="148"/>
      <c r="BF41" s="148"/>
      <c r="BG41" s="148"/>
      <c r="BH41" s="148"/>
    </row>
    <row r="42" spans="1:60" outlineLevel="1" x14ac:dyDescent="0.2">
      <c r="A42" s="169">
        <v>21</v>
      </c>
      <c r="B42" s="170" t="s">
        <v>295</v>
      </c>
      <c r="C42" s="185" t="s">
        <v>296</v>
      </c>
      <c r="D42" s="171" t="s">
        <v>261</v>
      </c>
      <c r="E42" s="172">
        <v>167.2</v>
      </c>
      <c r="F42" s="173"/>
      <c r="G42" s="174">
        <f>ROUND(E42*F42,2)</f>
        <v>0</v>
      </c>
      <c r="H42" s="173"/>
      <c r="I42" s="174">
        <f>ROUND(E42*H42,2)</f>
        <v>0</v>
      </c>
      <c r="J42" s="173"/>
      <c r="K42" s="174">
        <f>ROUND(E42*J42,2)</f>
        <v>0</v>
      </c>
      <c r="L42" s="174">
        <v>21</v>
      </c>
      <c r="M42" s="174">
        <f>G42*(1+L42/100)</f>
        <v>0</v>
      </c>
      <c r="N42" s="172">
        <v>5.0000000000000002E-5</v>
      </c>
      <c r="O42" s="172">
        <f>ROUND(E42*N42,2)</f>
        <v>0.01</v>
      </c>
      <c r="P42" s="172">
        <v>0</v>
      </c>
      <c r="Q42" s="172">
        <f>ROUND(E42*P42,2)</f>
        <v>0</v>
      </c>
      <c r="R42" s="174" t="s">
        <v>224</v>
      </c>
      <c r="S42" s="174" t="s">
        <v>195</v>
      </c>
      <c r="T42" s="175" t="s">
        <v>196</v>
      </c>
      <c r="U42" s="158">
        <v>0.03</v>
      </c>
      <c r="V42" s="158">
        <f>ROUND(E42*U42,2)</f>
        <v>5.0199999999999996</v>
      </c>
      <c r="W42" s="158"/>
      <c r="X42" s="158" t="s">
        <v>197</v>
      </c>
      <c r="Y42" s="158" t="s">
        <v>198</v>
      </c>
      <c r="Z42" s="148"/>
      <c r="AA42" s="148"/>
      <c r="AB42" s="148"/>
      <c r="AC42" s="148"/>
      <c r="AD42" s="148"/>
      <c r="AE42" s="148"/>
      <c r="AF42" s="148"/>
      <c r="AG42" s="148" t="s">
        <v>199</v>
      </c>
      <c r="AH42" s="148"/>
      <c r="AI42" s="148"/>
      <c r="AJ42" s="148"/>
      <c r="AK42" s="148"/>
      <c r="AL42" s="148"/>
      <c r="AM42" s="148"/>
      <c r="AN42" s="148"/>
      <c r="AO42" s="148"/>
      <c r="AP42" s="148"/>
      <c r="AQ42" s="148"/>
      <c r="AR42" s="148"/>
      <c r="AS42" s="148"/>
      <c r="AT42" s="148"/>
      <c r="AU42" s="148"/>
      <c r="AV42" s="148"/>
      <c r="AW42" s="148"/>
      <c r="AX42" s="148"/>
      <c r="AY42" s="148"/>
      <c r="AZ42" s="148"/>
      <c r="BA42" s="148"/>
      <c r="BB42" s="148"/>
      <c r="BC42" s="148"/>
      <c r="BD42" s="148"/>
      <c r="BE42" s="148"/>
      <c r="BF42" s="148"/>
      <c r="BG42" s="148"/>
      <c r="BH42" s="148"/>
    </row>
    <row r="43" spans="1:60" outlineLevel="2" x14ac:dyDescent="0.2">
      <c r="A43" s="155"/>
      <c r="B43" s="156"/>
      <c r="C43" s="186" t="s">
        <v>522</v>
      </c>
      <c r="D43" s="159"/>
      <c r="E43" s="160">
        <v>167.2</v>
      </c>
      <c r="F43" s="158"/>
      <c r="G43" s="158"/>
      <c r="H43" s="158"/>
      <c r="I43" s="158"/>
      <c r="J43" s="158"/>
      <c r="K43" s="158"/>
      <c r="L43" s="158"/>
      <c r="M43" s="158"/>
      <c r="N43" s="157"/>
      <c r="O43" s="157"/>
      <c r="P43" s="157"/>
      <c r="Q43" s="157"/>
      <c r="R43" s="158"/>
      <c r="S43" s="158"/>
      <c r="T43" s="158"/>
      <c r="U43" s="158"/>
      <c r="V43" s="158"/>
      <c r="W43" s="158"/>
      <c r="X43" s="158"/>
      <c r="Y43" s="158"/>
      <c r="Z43" s="148"/>
      <c r="AA43" s="148"/>
      <c r="AB43" s="148"/>
      <c r="AC43" s="148"/>
      <c r="AD43" s="148"/>
      <c r="AE43" s="148"/>
      <c r="AF43" s="148"/>
      <c r="AG43" s="148" t="s">
        <v>203</v>
      </c>
      <c r="AH43" s="148">
        <v>5</v>
      </c>
      <c r="AI43" s="148"/>
      <c r="AJ43" s="148"/>
      <c r="AK43" s="148"/>
      <c r="AL43" s="148"/>
      <c r="AM43" s="148"/>
      <c r="AN43" s="148"/>
      <c r="AO43" s="148"/>
      <c r="AP43" s="148"/>
      <c r="AQ43" s="148"/>
      <c r="AR43" s="148"/>
      <c r="AS43" s="148"/>
      <c r="AT43" s="148"/>
      <c r="AU43" s="148"/>
      <c r="AV43" s="148"/>
      <c r="AW43" s="148"/>
      <c r="AX43" s="148"/>
      <c r="AY43" s="148"/>
      <c r="AZ43" s="148"/>
      <c r="BA43" s="148"/>
      <c r="BB43" s="148"/>
      <c r="BC43" s="148"/>
      <c r="BD43" s="148"/>
      <c r="BE43" s="148"/>
      <c r="BF43" s="148"/>
      <c r="BG43" s="148"/>
      <c r="BH43" s="148"/>
    </row>
    <row r="44" spans="1:60" ht="33.75" outlineLevel="1" x14ac:dyDescent="0.2">
      <c r="A44" s="177">
        <v>22</v>
      </c>
      <c r="B44" s="178" t="s">
        <v>305</v>
      </c>
      <c r="C44" s="187" t="s">
        <v>502</v>
      </c>
      <c r="D44" s="179" t="s">
        <v>288</v>
      </c>
      <c r="E44" s="180">
        <v>37</v>
      </c>
      <c r="F44" s="181"/>
      <c r="G44" s="182">
        <f>ROUND(E44*F44,2)</f>
        <v>0</v>
      </c>
      <c r="H44" s="181"/>
      <c r="I44" s="182">
        <f>ROUND(E44*H44,2)</f>
        <v>0</v>
      </c>
      <c r="J44" s="181"/>
      <c r="K44" s="182">
        <f>ROUND(E44*J44,2)</f>
        <v>0</v>
      </c>
      <c r="L44" s="182">
        <v>21</v>
      </c>
      <c r="M44" s="182">
        <f>G44*(1+L44/100)</f>
        <v>0</v>
      </c>
      <c r="N44" s="180">
        <v>0</v>
      </c>
      <c r="O44" s="180">
        <f>ROUND(E44*N44,2)</f>
        <v>0</v>
      </c>
      <c r="P44" s="180">
        <v>0</v>
      </c>
      <c r="Q44" s="180">
        <f>ROUND(E44*P44,2)</f>
        <v>0</v>
      </c>
      <c r="R44" s="182"/>
      <c r="S44" s="182" t="s">
        <v>228</v>
      </c>
      <c r="T44" s="183" t="s">
        <v>207</v>
      </c>
      <c r="U44" s="158">
        <v>0</v>
      </c>
      <c r="V44" s="158">
        <f>ROUND(E44*U44,2)</f>
        <v>0</v>
      </c>
      <c r="W44" s="158"/>
      <c r="X44" s="158" t="s">
        <v>197</v>
      </c>
      <c r="Y44" s="158" t="s">
        <v>198</v>
      </c>
      <c r="Z44" s="148"/>
      <c r="AA44" s="148"/>
      <c r="AB44" s="148"/>
      <c r="AC44" s="148"/>
      <c r="AD44" s="148"/>
      <c r="AE44" s="148"/>
      <c r="AF44" s="148"/>
      <c r="AG44" s="148" t="s">
        <v>208</v>
      </c>
      <c r="AH44" s="148"/>
      <c r="AI44" s="148"/>
      <c r="AJ44" s="148"/>
      <c r="AK44" s="148"/>
      <c r="AL44" s="148"/>
      <c r="AM44" s="148"/>
      <c r="AN44" s="148"/>
      <c r="AO44" s="148"/>
      <c r="AP44" s="148"/>
      <c r="AQ44" s="148"/>
      <c r="AR44" s="148"/>
      <c r="AS44" s="148"/>
      <c r="AT44" s="148"/>
      <c r="AU44" s="148"/>
      <c r="AV44" s="148"/>
      <c r="AW44" s="148"/>
      <c r="AX44" s="148"/>
      <c r="AY44" s="148"/>
      <c r="AZ44" s="148"/>
      <c r="BA44" s="148"/>
      <c r="BB44" s="148"/>
      <c r="BC44" s="148"/>
      <c r="BD44" s="148"/>
      <c r="BE44" s="148"/>
      <c r="BF44" s="148"/>
      <c r="BG44" s="148"/>
      <c r="BH44" s="148"/>
    </row>
    <row r="45" spans="1:60" outlineLevel="1" x14ac:dyDescent="0.2">
      <c r="A45" s="260">
        <v>23</v>
      </c>
      <c r="B45" s="261" t="s">
        <v>503</v>
      </c>
      <c r="C45" s="262" t="s">
        <v>504</v>
      </c>
      <c r="D45" s="171" t="s">
        <v>261</v>
      </c>
      <c r="E45" s="172">
        <v>152</v>
      </c>
      <c r="F45" s="173"/>
      <c r="G45" s="174">
        <f>ROUND(E45*F45,2)</f>
        <v>0</v>
      </c>
      <c r="H45" s="173"/>
      <c r="I45" s="174">
        <f>ROUND(E45*H45,2)</f>
        <v>0</v>
      </c>
      <c r="J45" s="173"/>
      <c r="K45" s="174">
        <f>ROUND(E45*J45,2)</f>
        <v>0</v>
      </c>
      <c r="L45" s="174">
        <v>21</v>
      </c>
      <c r="M45" s="174">
        <f>G45*(1+L45/100)</f>
        <v>0</v>
      </c>
      <c r="N45" s="172">
        <v>0</v>
      </c>
      <c r="O45" s="172">
        <f>ROUND(E45*N45,2)</f>
        <v>0</v>
      </c>
      <c r="P45" s="172">
        <v>0</v>
      </c>
      <c r="Q45" s="172">
        <f>ROUND(E45*P45,2)</f>
        <v>0</v>
      </c>
      <c r="R45" s="174"/>
      <c r="S45" s="174" t="s">
        <v>301</v>
      </c>
      <c r="T45" s="175" t="s">
        <v>302</v>
      </c>
      <c r="U45" s="158">
        <v>0.05</v>
      </c>
      <c r="V45" s="158">
        <f>ROUND(E45*U45,2)</f>
        <v>7.6</v>
      </c>
      <c r="W45" s="158"/>
      <c r="X45" s="158" t="s">
        <v>197</v>
      </c>
      <c r="Y45" s="158" t="s">
        <v>198</v>
      </c>
      <c r="Z45" s="148"/>
      <c r="AA45" s="148"/>
      <c r="AB45" s="148"/>
      <c r="AC45" s="148"/>
      <c r="AD45" s="148"/>
      <c r="AE45" s="148"/>
      <c r="AF45" s="148"/>
      <c r="AG45" s="148" t="s">
        <v>208</v>
      </c>
      <c r="AH45" s="148"/>
      <c r="AI45" s="148"/>
      <c r="AJ45" s="148"/>
      <c r="AK45" s="148"/>
      <c r="AL45" s="148"/>
      <c r="AM45" s="148"/>
      <c r="AN45" s="148"/>
      <c r="AO45" s="148"/>
      <c r="AP45" s="148"/>
      <c r="AQ45" s="148"/>
      <c r="AR45" s="148"/>
      <c r="AS45" s="148"/>
      <c r="AT45" s="148"/>
      <c r="AU45" s="148"/>
      <c r="AV45" s="148"/>
      <c r="AW45" s="148"/>
      <c r="AX45" s="148"/>
      <c r="AY45" s="148"/>
      <c r="AZ45" s="148"/>
      <c r="BA45" s="148"/>
      <c r="BB45" s="148"/>
      <c r="BC45" s="148"/>
      <c r="BD45" s="148"/>
      <c r="BE45" s="148"/>
      <c r="BF45" s="148"/>
      <c r="BG45" s="148"/>
      <c r="BH45" s="148"/>
    </row>
    <row r="46" spans="1:60" outlineLevel="2" x14ac:dyDescent="0.2">
      <c r="A46" s="155"/>
      <c r="B46" s="156"/>
      <c r="C46" s="249" t="s">
        <v>505</v>
      </c>
      <c r="D46" s="250"/>
      <c r="E46" s="250"/>
      <c r="F46" s="250"/>
      <c r="G46" s="250"/>
      <c r="H46" s="158"/>
      <c r="I46" s="158"/>
      <c r="J46" s="158"/>
      <c r="K46" s="158"/>
      <c r="L46" s="158"/>
      <c r="M46" s="158"/>
      <c r="N46" s="157"/>
      <c r="O46" s="157"/>
      <c r="P46" s="157"/>
      <c r="Q46" s="157"/>
      <c r="R46" s="158"/>
      <c r="S46" s="158"/>
      <c r="T46" s="158"/>
      <c r="U46" s="158"/>
      <c r="V46" s="158"/>
      <c r="W46" s="158"/>
      <c r="X46" s="158"/>
      <c r="Y46" s="158"/>
      <c r="Z46" s="148"/>
      <c r="AA46" s="148"/>
      <c r="AB46" s="148"/>
      <c r="AC46" s="148"/>
      <c r="AD46" s="148"/>
      <c r="AE46" s="148"/>
      <c r="AF46" s="148"/>
      <c r="AG46" s="148" t="s">
        <v>312</v>
      </c>
      <c r="AH46" s="148"/>
      <c r="AI46" s="148"/>
      <c r="AJ46" s="148"/>
      <c r="AK46" s="148"/>
      <c r="AL46" s="148"/>
      <c r="AM46" s="148"/>
      <c r="AN46" s="148"/>
      <c r="AO46" s="148"/>
      <c r="AP46" s="148"/>
      <c r="AQ46" s="148"/>
      <c r="AR46" s="148"/>
      <c r="AS46" s="148"/>
      <c r="AT46" s="148"/>
      <c r="AU46" s="148"/>
      <c r="AV46" s="148"/>
      <c r="AW46" s="148"/>
      <c r="AX46" s="148"/>
      <c r="AY46" s="148"/>
      <c r="AZ46" s="148"/>
      <c r="BA46" s="148"/>
      <c r="BB46" s="148"/>
      <c r="BC46" s="148"/>
      <c r="BD46" s="148"/>
      <c r="BE46" s="148"/>
      <c r="BF46" s="148"/>
      <c r="BG46" s="148"/>
      <c r="BH46" s="148"/>
    </row>
    <row r="47" spans="1:60" outlineLevel="1" x14ac:dyDescent="0.2">
      <c r="A47" s="169">
        <v>24</v>
      </c>
      <c r="B47" s="170" t="s">
        <v>309</v>
      </c>
      <c r="C47" s="185" t="s">
        <v>310</v>
      </c>
      <c r="D47" s="171" t="s">
        <v>288</v>
      </c>
      <c r="E47" s="172">
        <v>8</v>
      </c>
      <c r="F47" s="173"/>
      <c r="G47" s="174">
        <f>ROUND(E47*F47,2)</f>
        <v>0</v>
      </c>
      <c r="H47" s="173"/>
      <c r="I47" s="174">
        <f>ROUND(E47*H47,2)</f>
        <v>0</v>
      </c>
      <c r="J47" s="173"/>
      <c r="K47" s="174">
        <f>ROUND(E47*J47,2)</f>
        <v>0</v>
      </c>
      <c r="L47" s="174">
        <v>21</v>
      </c>
      <c r="M47" s="174">
        <f>G47*(1+L47/100)</f>
        <v>0</v>
      </c>
      <c r="N47" s="172">
        <v>2.4000000000000001E-4</v>
      </c>
      <c r="O47" s="172">
        <f>ROUND(E47*N47,2)</f>
        <v>0</v>
      </c>
      <c r="P47" s="172">
        <v>0</v>
      </c>
      <c r="Q47" s="172">
        <f>ROUND(E47*P47,2)</f>
        <v>0</v>
      </c>
      <c r="R47" s="174"/>
      <c r="S47" s="174" t="s">
        <v>301</v>
      </c>
      <c r="T47" s="175" t="s">
        <v>302</v>
      </c>
      <c r="U47" s="158">
        <v>0.4</v>
      </c>
      <c r="V47" s="158">
        <f>ROUND(E47*U47,2)</f>
        <v>3.2</v>
      </c>
      <c r="W47" s="158"/>
      <c r="X47" s="158" t="s">
        <v>197</v>
      </c>
      <c r="Y47" s="158" t="s">
        <v>198</v>
      </c>
      <c r="Z47" s="148"/>
      <c r="AA47" s="148"/>
      <c r="AB47" s="148"/>
      <c r="AC47" s="148"/>
      <c r="AD47" s="148"/>
      <c r="AE47" s="148"/>
      <c r="AF47" s="148"/>
      <c r="AG47" s="148" t="s">
        <v>199</v>
      </c>
      <c r="AH47" s="148"/>
      <c r="AI47" s="148"/>
      <c r="AJ47" s="148"/>
      <c r="AK47" s="148"/>
      <c r="AL47" s="148"/>
      <c r="AM47" s="148"/>
      <c r="AN47" s="148"/>
      <c r="AO47" s="148"/>
      <c r="AP47" s="148"/>
      <c r="AQ47" s="148"/>
      <c r="AR47" s="148"/>
      <c r="AS47" s="148"/>
      <c r="AT47" s="148"/>
      <c r="AU47" s="148"/>
      <c r="AV47" s="148"/>
      <c r="AW47" s="148"/>
      <c r="AX47" s="148"/>
      <c r="AY47" s="148"/>
      <c r="AZ47" s="148"/>
      <c r="BA47" s="148"/>
      <c r="BB47" s="148"/>
      <c r="BC47" s="148"/>
      <c r="BD47" s="148"/>
      <c r="BE47" s="148"/>
      <c r="BF47" s="148"/>
      <c r="BG47" s="148"/>
      <c r="BH47" s="148"/>
    </row>
    <row r="48" spans="1:60" outlineLevel="2" x14ac:dyDescent="0.2">
      <c r="A48" s="155"/>
      <c r="B48" s="156"/>
      <c r="C48" s="249" t="s">
        <v>311</v>
      </c>
      <c r="D48" s="250"/>
      <c r="E48" s="250"/>
      <c r="F48" s="250"/>
      <c r="G48" s="250"/>
      <c r="H48" s="158"/>
      <c r="I48" s="158"/>
      <c r="J48" s="158"/>
      <c r="K48" s="158"/>
      <c r="L48" s="158"/>
      <c r="M48" s="158"/>
      <c r="N48" s="157"/>
      <c r="O48" s="157"/>
      <c r="P48" s="157"/>
      <c r="Q48" s="157"/>
      <c r="R48" s="158"/>
      <c r="S48" s="158"/>
      <c r="T48" s="158"/>
      <c r="U48" s="158"/>
      <c r="V48" s="158"/>
      <c r="W48" s="158"/>
      <c r="X48" s="158"/>
      <c r="Y48" s="158"/>
      <c r="Z48" s="148"/>
      <c r="AA48" s="148"/>
      <c r="AB48" s="148"/>
      <c r="AC48" s="148"/>
      <c r="AD48" s="148"/>
      <c r="AE48" s="148"/>
      <c r="AF48" s="148"/>
      <c r="AG48" s="148" t="s">
        <v>312</v>
      </c>
      <c r="AH48" s="148"/>
      <c r="AI48" s="148"/>
      <c r="AJ48" s="148"/>
      <c r="AK48" s="148"/>
      <c r="AL48" s="148"/>
      <c r="AM48" s="148"/>
      <c r="AN48" s="148"/>
      <c r="AO48" s="148"/>
      <c r="AP48" s="148"/>
      <c r="AQ48" s="148"/>
      <c r="AR48" s="148"/>
      <c r="AS48" s="148"/>
      <c r="AT48" s="148"/>
      <c r="AU48" s="148"/>
      <c r="AV48" s="148"/>
      <c r="AW48" s="148"/>
      <c r="AX48" s="148"/>
      <c r="AY48" s="148"/>
      <c r="AZ48" s="148"/>
      <c r="BA48" s="148"/>
      <c r="BB48" s="148"/>
      <c r="BC48" s="148"/>
      <c r="BD48" s="148"/>
      <c r="BE48" s="148"/>
      <c r="BF48" s="148"/>
      <c r="BG48" s="148"/>
      <c r="BH48" s="148"/>
    </row>
    <row r="49" spans="1:60" ht="22.5" outlineLevel="1" x14ac:dyDescent="0.2">
      <c r="A49" s="263">
        <v>25</v>
      </c>
      <c r="B49" s="264" t="s">
        <v>506</v>
      </c>
      <c r="C49" s="265" t="s">
        <v>507</v>
      </c>
      <c r="D49" s="179" t="s">
        <v>261</v>
      </c>
      <c r="E49" s="180">
        <v>153.52000000000001</v>
      </c>
      <c r="F49" s="181"/>
      <c r="G49" s="182">
        <f>ROUND(E49*F49,2)</f>
        <v>0</v>
      </c>
      <c r="H49" s="181"/>
      <c r="I49" s="182">
        <f>ROUND(E49*H49,2)</f>
        <v>0</v>
      </c>
      <c r="J49" s="181"/>
      <c r="K49" s="182">
        <f>ROUND(E49*J49,2)</f>
        <v>0</v>
      </c>
      <c r="L49" s="182">
        <v>21</v>
      </c>
      <c r="M49" s="182">
        <f>G49*(1+L49/100)</f>
        <v>0</v>
      </c>
      <c r="N49" s="180">
        <v>1.06E-3</v>
      </c>
      <c r="O49" s="180">
        <f>ROUND(E49*N49,2)</f>
        <v>0.16</v>
      </c>
      <c r="P49" s="180">
        <v>0</v>
      </c>
      <c r="Q49" s="180">
        <f>ROUND(E49*P49,2)</f>
        <v>0</v>
      </c>
      <c r="R49" s="182"/>
      <c r="S49" s="182" t="s">
        <v>301</v>
      </c>
      <c r="T49" s="183" t="s">
        <v>302</v>
      </c>
      <c r="U49" s="158">
        <v>0</v>
      </c>
      <c r="V49" s="158">
        <f>ROUND(E49*U49,2)</f>
        <v>0</v>
      </c>
      <c r="W49" s="158"/>
      <c r="X49" s="158" t="s">
        <v>255</v>
      </c>
      <c r="Y49" s="158" t="s">
        <v>198</v>
      </c>
      <c r="Z49" s="148"/>
      <c r="AA49" s="148"/>
      <c r="AB49" s="148"/>
      <c r="AC49" s="148"/>
      <c r="AD49" s="148"/>
      <c r="AE49" s="148"/>
      <c r="AF49" s="148"/>
      <c r="AG49" s="148" t="s">
        <v>256</v>
      </c>
      <c r="AH49" s="148"/>
      <c r="AI49" s="148"/>
      <c r="AJ49" s="148"/>
      <c r="AK49" s="148"/>
      <c r="AL49" s="148"/>
      <c r="AM49" s="148"/>
      <c r="AN49" s="148"/>
      <c r="AO49" s="148"/>
      <c r="AP49" s="148"/>
      <c r="AQ49" s="148"/>
      <c r="AR49" s="148"/>
      <c r="AS49" s="148"/>
      <c r="AT49" s="148"/>
      <c r="AU49" s="148"/>
      <c r="AV49" s="148"/>
      <c r="AW49" s="148"/>
      <c r="AX49" s="148"/>
      <c r="AY49" s="148"/>
      <c r="AZ49" s="148"/>
      <c r="BA49" s="148"/>
      <c r="BB49" s="148"/>
      <c r="BC49" s="148"/>
      <c r="BD49" s="148"/>
      <c r="BE49" s="148"/>
      <c r="BF49" s="148"/>
      <c r="BG49" s="148"/>
      <c r="BH49" s="148"/>
    </row>
    <row r="50" spans="1:60" ht="22.5" outlineLevel="1" x14ac:dyDescent="0.2">
      <c r="A50" s="169">
        <v>26</v>
      </c>
      <c r="B50" s="170" t="s">
        <v>315</v>
      </c>
      <c r="C50" s="185" t="s">
        <v>316</v>
      </c>
      <c r="D50" s="171" t="s">
        <v>288</v>
      </c>
      <c r="E50" s="172">
        <v>7</v>
      </c>
      <c r="F50" s="173"/>
      <c r="G50" s="174">
        <f>ROUND(E50*F50,2)</f>
        <v>0</v>
      </c>
      <c r="H50" s="173"/>
      <c r="I50" s="174">
        <f>ROUND(E50*H50,2)</f>
        <v>0</v>
      </c>
      <c r="J50" s="173"/>
      <c r="K50" s="174">
        <f>ROUND(E50*J50,2)</f>
        <v>0</v>
      </c>
      <c r="L50" s="174">
        <v>21</v>
      </c>
      <c r="M50" s="174">
        <f>G50*(1+L50/100)</f>
        <v>0</v>
      </c>
      <c r="N50" s="172">
        <v>6.4999999999999997E-3</v>
      </c>
      <c r="O50" s="172">
        <f>ROUND(E50*N50,2)</f>
        <v>0.05</v>
      </c>
      <c r="P50" s="172">
        <v>0</v>
      </c>
      <c r="Q50" s="172">
        <f>ROUND(E50*P50,2)</f>
        <v>0</v>
      </c>
      <c r="R50" s="174" t="s">
        <v>317</v>
      </c>
      <c r="S50" s="174" t="s">
        <v>195</v>
      </c>
      <c r="T50" s="175" t="s">
        <v>195</v>
      </c>
      <c r="U50" s="158">
        <v>0</v>
      </c>
      <c r="V50" s="158">
        <f>ROUND(E50*U50,2)</f>
        <v>0</v>
      </c>
      <c r="W50" s="158"/>
      <c r="X50" s="158" t="s">
        <v>255</v>
      </c>
      <c r="Y50" s="158" t="s">
        <v>198</v>
      </c>
      <c r="Z50" s="148"/>
      <c r="AA50" s="148"/>
      <c r="AB50" s="148"/>
      <c r="AC50" s="148"/>
      <c r="AD50" s="148"/>
      <c r="AE50" s="148"/>
      <c r="AF50" s="148"/>
      <c r="AG50" s="148" t="s">
        <v>318</v>
      </c>
      <c r="AH50" s="148"/>
      <c r="AI50" s="148"/>
      <c r="AJ50" s="148"/>
      <c r="AK50" s="148"/>
      <c r="AL50" s="148"/>
      <c r="AM50" s="148"/>
      <c r="AN50" s="148"/>
      <c r="AO50" s="148"/>
      <c r="AP50" s="148"/>
      <c r="AQ50" s="148"/>
      <c r="AR50" s="148"/>
      <c r="AS50" s="148"/>
      <c r="AT50" s="148"/>
      <c r="AU50" s="148"/>
      <c r="AV50" s="148"/>
      <c r="AW50" s="148"/>
      <c r="AX50" s="148"/>
      <c r="AY50" s="148"/>
      <c r="AZ50" s="148"/>
      <c r="BA50" s="148"/>
      <c r="BB50" s="148"/>
      <c r="BC50" s="148"/>
      <c r="BD50" s="148"/>
      <c r="BE50" s="148"/>
      <c r="BF50" s="148"/>
      <c r="BG50" s="148"/>
      <c r="BH50" s="148"/>
    </row>
    <row r="51" spans="1:60" outlineLevel="2" x14ac:dyDescent="0.2">
      <c r="A51" s="155"/>
      <c r="B51" s="156"/>
      <c r="C51" s="186" t="s">
        <v>523</v>
      </c>
      <c r="D51" s="159"/>
      <c r="E51" s="160">
        <v>7</v>
      </c>
      <c r="F51" s="158"/>
      <c r="G51" s="158"/>
      <c r="H51" s="158"/>
      <c r="I51" s="158"/>
      <c r="J51" s="158"/>
      <c r="K51" s="158"/>
      <c r="L51" s="158"/>
      <c r="M51" s="158"/>
      <c r="N51" s="157"/>
      <c r="O51" s="157"/>
      <c r="P51" s="157"/>
      <c r="Q51" s="157"/>
      <c r="R51" s="158"/>
      <c r="S51" s="158"/>
      <c r="T51" s="158"/>
      <c r="U51" s="158"/>
      <c r="V51" s="158"/>
      <c r="W51" s="158"/>
      <c r="X51" s="158"/>
      <c r="Y51" s="158"/>
      <c r="Z51" s="148"/>
      <c r="AA51" s="148"/>
      <c r="AB51" s="148"/>
      <c r="AC51" s="148"/>
      <c r="AD51" s="148"/>
      <c r="AE51" s="148"/>
      <c r="AF51" s="148"/>
      <c r="AG51" s="148" t="s">
        <v>203</v>
      </c>
      <c r="AH51" s="148">
        <v>5</v>
      </c>
      <c r="AI51" s="148"/>
      <c r="AJ51" s="148"/>
      <c r="AK51" s="148"/>
      <c r="AL51" s="148"/>
      <c r="AM51" s="148"/>
      <c r="AN51" s="148"/>
      <c r="AO51" s="148"/>
      <c r="AP51" s="148"/>
      <c r="AQ51" s="148"/>
      <c r="AR51" s="148"/>
      <c r="AS51" s="148"/>
      <c r="AT51" s="148"/>
      <c r="AU51" s="148"/>
      <c r="AV51" s="148"/>
      <c r="AW51" s="148"/>
      <c r="AX51" s="148"/>
      <c r="AY51" s="148"/>
      <c r="AZ51" s="148"/>
      <c r="BA51" s="148"/>
      <c r="BB51" s="148"/>
      <c r="BC51" s="148"/>
      <c r="BD51" s="148"/>
      <c r="BE51" s="148"/>
      <c r="BF51" s="148"/>
      <c r="BG51" s="148"/>
      <c r="BH51" s="148"/>
    </row>
    <row r="52" spans="1:60" outlineLevel="1" x14ac:dyDescent="0.2">
      <c r="A52" s="260">
        <v>27</v>
      </c>
      <c r="B52" s="261" t="s">
        <v>320</v>
      </c>
      <c r="C52" s="262" t="s">
        <v>321</v>
      </c>
      <c r="D52" s="171" t="s">
        <v>288</v>
      </c>
      <c r="E52" s="172">
        <v>7</v>
      </c>
      <c r="F52" s="173"/>
      <c r="G52" s="174">
        <f>ROUND(E52*F52,2)</f>
        <v>0</v>
      </c>
      <c r="H52" s="173"/>
      <c r="I52" s="174">
        <f>ROUND(E52*H52,2)</f>
        <v>0</v>
      </c>
      <c r="J52" s="173"/>
      <c r="K52" s="174">
        <f>ROUND(E52*J52,2)</f>
        <v>0</v>
      </c>
      <c r="L52" s="174">
        <v>21</v>
      </c>
      <c r="M52" s="174">
        <f>G52*(1+L52/100)</f>
        <v>0</v>
      </c>
      <c r="N52" s="172">
        <v>4.7999999999999996E-3</v>
      </c>
      <c r="O52" s="172">
        <f>ROUND(E52*N52,2)</f>
        <v>0.03</v>
      </c>
      <c r="P52" s="172">
        <v>0</v>
      </c>
      <c r="Q52" s="172">
        <f>ROUND(E52*P52,2)</f>
        <v>0</v>
      </c>
      <c r="R52" s="174"/>
      <c r="S52" s="174" t="s">
        <v>301</v>
      </c>
      <c r="T52" s="175" t="s">
        <v>302</v>
      </c>
      <c r="U52" s="158">
        <v>0</v>
      </c>
      <c r="V52" s="158">
        <f>ROUND(E52*U52,2)</f>
        <v>0</v>
      </c>
      <c r="W52" s="158"/>
      <c r="X52" s="158" t="s">
        <v>255</v>
      </c>
      <c r="Y52" s="158" t="s">
        <v>198</v>
      </c>
      <c r="Z52" s="148"/>
      <c r="AA52" s="148"/>
      <c r="AB52" s="148"/>
      <c r="AC52" s="148"/>
      <c r="AD52" s="148"/>
      <c r="AE52" s="148"/>
      <c r="AF52" s="148"/>
      <c r="AG52" s="148" t="s">
        <v>318</v>
      </c>
      <c r="AH52" s="148"/>
      <c r="AI52" s="148"/>
      <c r="AJ52" s="148"/>
      <c r="AK52" s="148"/>
      <c r="AL52" s="148"/>
      <c r="AM52" s="148"/>
      <c r="AN52" s="148"/>
      <c r="AO52" s="148"/>
      <c r="AP52" s="148"/>
      <c r="AQ52" s="148"/>
      <c r="AR52" s="148"/>
      <c r="AS52" s="148"/>
      <c r="AT52" s="148"/>
      <c r="AU52" s="148"/>
      <c r="AV52" s="148"/>
      <c r="AW52" s="148"/>
      <c r="AX52" s="148"/>
      <c r="AY52" s="148"/>
      <c r="AZ52" s="148"/>
      <c r="BA52" s="148"/>
      <c r="BB52" s="148"/>
      <c r="BC52" s="148"/>
      <c r="BD52" s="148"/>
      <c r="BE52" s="148"/>
      <c r="BF52" s="148"/>
      <c r="BG52" s="148"/>
      <c r="BH52" s="148"/>
    </row>
    <row r="53" spans="1:60" outlineLevel="2" x14ac:dyDescent="0.2">
      <c r="A53" s="155"/>
      <c r="B53" s="156"/>
      <c r="C53" s="249" t="s">
        <v>322</v>
      </c>
      <c r="D53" s="250"/>
      <c r="E53" s="250"/>
      <c r="F53" s="250"/>
      <c r="G53" s="250"/>
      <c r="H53" s="158"/>
      <c r="I53" s="158"/>
      <c r="J53" s="158"/>
      <c r="K53" s="158"/>
      <c r="L53" s="158"/>
      <c r="M53" s="158"/>
      <c r="N53" s="157"/>
      <c r="O53" s="157"/>
      <c r="P53" s="157"/>
      <c r="Q53" s="157"/>
      <c r="R53" s="158"/>
      <c r="S53" s="158"/>
      <c r="T53" s="158"/>
      <c r="U53" s="158"/>
      <c r="V53" s="158"/>
      <c r="W53" s="158"/>
      <c r="X53" s="158"/>
      <c r="Y53" s="158"/>
      <c r="Z53" s="148"/>
      <c r="AA53" s="148"/>
      <c r="AB53" s="148"/>
      <c r="AC53" s="148"/>
      <c r="AD53" s="148"/>
      <c r="AE53" s="148"/>
      <c r="AF53" s="148"/>
      <c r="AG53" s="148" t="s">
        <v>312</v>
      </c>
      <c r="AH53" s="148"/>
      <c r="AI53" s="148"/>
      <c r="AJ53" s="148"/>
      <c r="AK53" s="148"/>
      <c r="AL53" s="148"/>
      <c r="AM53" s="148"/>
      <c r="AN53" s="148"/>
      <c r="AO53" s="148"/>
      <c r="AP53" s="148"/>
      <c r="AQ53" s="148"/>
      <c r="AR53" s="148"/>
      <c r="AS53" s="148"/>
      <c r="AT53" s="148"/>
      <c r="AU53" s="148"/>
      <c r="AV53" s="148"/>
      <c r="AW53" s="148"/>
      <c r="AX53" s="148"/>
      <c r="AY53" s="148"/>
      <c r="AZ53" s="148"/>
      <c r="BA53" s="148"/>
      <c r="BB53" s="148"/>
      <c r="BC53" s="148"/>
      <c r="BD53" s="148"/>
      <c r="BE53" s="148"/>
      <c r="BF53" s="148"/>
      <c r="BG53" s="148"/>
      <c r="BH53" s="148"/>
    </row>
    <row r="54" spans="1:60" outlineLevel="3" x14ac:dyDescent="0.2">
      <c r="A54" s="155"/>
      <c r="B54" s="156"/>
      <c r="C54" s="251" t="s">
        <v>323</v>
      </c>
      <c r="D54" s="252"/>
      <c r="E54" s="252"/>
      <c r="F54" s="252"/>
      <c r="G54" s="252"/>
      <c r="H54" s="158"/>
      <c r="I54" s="158"/>
      <c r="J54" s="158"/>
      <c r="K54" s="158"/>
      <c r="L54" s="158"/>
      <c r="M54" s="158"/>
      <c r="N54" s="157"/>
      <c r="O54" s="157"/>
      <c r="P54" s="157"/>
      <c r="Q54" s="157"/>
      <c r="R54" s="158"/>
      <c r="S54" s="158"/>
      <c r="T54" s="158"/>
      <c r="U54" s="158"/>
      <c r="V54" s="158"/>
      <c r="W54" s="158"/>
      <c r="X54" s="158"/>
      <c r="Y54" s="158"/>
      <c r="Z54" s="148"/>
      <c r="AA54" s="148"/>
      <c r="AB54" s="148"/>
      <c r="AC54" s="148"/>
      <c r="AD54" s="148"/>
      <c r="AE54" s="148"/>
      <c r="AF54" s="148"/>
      <c r="AG54" s="148" t="s">
        <v>312</v>
      </c>
      <c r="AH54" s="148"/>
      <c r="AI54" s="148"/>
      <c r="AJ54" s="148"/>
      <c r="AK54" s="148"/>
      <c r="AL54" s="148"/>
      <c r="AM54" s="148"/>
      <c r="AN54" s="148"/>
      <c r="AO54" s="148"/>
      <c r="AP54" s="148"/>
      <c r="AQ54" s="148"/>
      <c r="AR54" s="148"/>
      <c r="AS54" s="148"/>
      <c r="AT54" s="148"/>
      <c r="AU54" s="148"/>
      <c r="AV54" s="148"/>
      <c r="AW54" s="148"/>
      <c r="AX54" s="148"/>
      <c r="AY54" s="148"/>
      <c r="AZ54" s="148"/>
      <c r="BA54" s="148"/>
      <c r="BB54" s="148"/>
      <c r="BC54" s="148"/>
      <c r="BD54" s="148"/>
      <c r="BE54" s="148"/>
      <c r="BF54" s="148"/>
      <c r="BG54" s="148"/>
      <c r="BH54" s="148"/>
    </row>
    <row r="55" spans="1:60" outlineLevel="2" x14ac:dyDescent="0.2">
      <c r="A55" s="155"/>
      <c r="B55" s="156"/>
      <c r="C55" s="186" t="s">
        <v>523</v>
      </c>
      <c r="D55" s="159"/>
      <c r="E55" s="160">
        <v>7</v>
      </c>
      <c r="F55" s="158"/>
      <c r="G55" s="158"/>
      <c r="H55" s="158"/>
      <c r="I55" s="158"/>
      <c r="J55" s="158"/>
      <c r="K55" s="158"/>
      <c r="L55" s="158"/>
      <c r="M55" s="158"/>
      <c r="N55" s="157"/>
      <c r="O55" s="157"/>
      <c r="P55" s="157"/>
      <c r="Q55" s="157"/>
      <c r="R55" s="158"/>
      <c r="S55" s="158"/>
      <c r="T55" s="158"/>
      <c r="U55" s="158"/>
      <c r="V55" s="158"/>
      <c r="W55" s="158"/>
      <c r="X55" s="158"/>
      <c r="Y55" s="158"/>
      <c r="Z55" s="148"/>
      <c r="AA55" s="148"/>
      <c r="AB55" s="148"/>
      <c r="AC55" s="148"/>
      <c r="AD55" s="148"/>
      <c r="AE55" s="148"/>
      <c r="AF55" s="148"/>
      <c r="AG55" s="148" t="s">
        <v>203</v>
      </c>
      <c r="AH55" s="148">
        <v>5</v>
      </c>
      <c r="AI55" s="148"/>
      <c r="AJ55" s="148"/>
      <c r="AK55" s="148"/>
      <c r="AL55" s="148"/>
      <c r="AM55" s="148"/>
      <c r="AN55" s="148"/>
      <c r="AO55" s="148"/>
      <c r="AP55" s="148"/>
      <c r="AQ55" s="148"/>
      <c r="AR55" s="148"/>
      <c r="AS55" s="148"/>
      <c r="AT55" s="148"/>
      <c r="AU55" s="148"/>
      <c r="AV55" s="148"/>
      <c r="AW55" s="148"/>
      <c r="AX55" s="148"/>
      <c r="AY55" s="148"/>
      <c r="AZ55" s="148"/>
      <c r="BA55" s="148"/>
      <c r="BB55" s="148"/>
      <c r="BC55" s="148"/>
      <c r="BD55" s="148"/>
      <c r="BE55" s="148"/>
      <c r="BF55" s="148"/>
      <c r="BG55" s="148"/>
      <c r="BH55" s="148"/>
    </row>
    <row r="56" spans="1:60" outlineLevel="1" x14ac:dyDescent="0.2">
      <c r="A56" s="260">
        <v>28</v>
      </c>
      <c r="B56" s="261" t="s">
        <v>509</v>
      </c>
      <c r="C56" s="262" t="s">
        <v>510</v>
      </c>
      <c r="D56" s="171" t="s">
        <v>288</v>
      </c>
      <c r="E56" s="172">
        <v>7</v>
      </c>
      <c r="F56" s="173"/>
      <c r="G56" s="174">
        <f>ROUND(E56*F56,2)</f>
        <v>0</v>
      </c>
      <c r="H56" s="173"/>
      <c r="I56" s="174">
        <f>ROUND(E56*H56,2)</f>
        <v>0</v>
      </c>
      <c r="J56" s="173"/>
      <c r="K56" s="174">
        <f>ROUND(E56*J56,2)</f>
        <v>0</v>
      </c>
      <c r="L56" s="174">
        <v>21</v>
      </c>
      <c r="M56" s="174">
        <f>G56*(1+L56/100)</f>
        <v>0</v>
      </c>
      <c r="N56" s="172">
        <v>6.6000000000000003E-2</v>
      </c>
      <c r="O56" s="172">
        <f>ROUND(E56*N56,2)</f>
        <v>0.46</v>
      </c>
      <c r="P56" s="172">
        <v>0</v>
      </c>
      <c r="Q56" s="172">
        <f>ROUND(E56*P56,2)</f>
        <v>0</v>
      </c>
      <c r="R56" s="174"/>
      <c r="S56" s="174" t="s">
        <v>301</v>
      </c>
      <c r="T56" s="175" t="s">
        <v>302</v>
      </c>
      <c r="U56" s="158">
        <v>0</v>
      </c>
      <c r="V56" s="158">
        <f>ROUND(E56*U56,2)</f>
        <v>0</v>
      </c>
      <c r="W56" s="158"/>
      <c r="X56" s="158" t="s">
        <v>255</v>
      </c>
      <c r="Y56" s="158" t="s">
        <v>198</v>
      </c>
      <c r="Z56" s="148"/>
      <c r="AA56" s="148"/>
      <c r="AB56" s="148"/>
      <c r="AC56" s="148"/>
      <c r="AD56" s="148"/>
      <c r="AE56" s="148"/>
      <c r="AF56" s="148"/>
      <c r="AG56" s="148" t="s">
        <v>318</v>
      </c>
      <c r="AH56" s="148"/>
      <c r="AI56" s="148"/>
      <c r="AJ56" s="148"/>
      <c r="AK56" s="148"/>
      <c r="AL56" s="148"/>
      <c r="AM56" s="148"/>
      <c r="AN56" s="148"/>
      <c r="AO56" s="148"/>
      <c r="AP56" s="148"/>
      <c r="AQ56" s="148"/>
      <c r="AR56" s="148"/>
      <c r="AS56" s="148"/>
      <c r="AT56" s="148"/>
      <c r="AU56" s="148"/>
      <c r="AV56" s="148"/>
      <c r="AW56" s="148"/>
      <c r="AX56" s="148"/>
      <c r="AY56" s="148"/>
      <c r="AZ56" s="148"/>
      <c r="BA56" s="148"/>
      <c r="BB56" s="148"/>
      <c r="BC56" s="148"/>
      <c r="BD56" s="148"/>
      <c r="BE56" s="148"/>
      <c r="BF56" s="148"/>
      <c r="BG56" s="148"/>
      <c r="BH56" s="148"/>
    </row>
    <row r="57" spans="1:60" outlineLevel="2" x14ac:dyDescent="0.2">
      <c r="A57" s="155"/>
      <c r="B57" s="156"/>
      <c r="C57" s="186" t="s">
        <v>523</v>
      </c>
      <c r="D57" s="159"/>
      <c r="E57" s="160">
        <v>7</v>
      </c>
      <c r="F57" s="158"/>
      <c r="G57" s="158"/>
      <c r="H57" s="158"/>
      <c r="I57" s="158"/>
      <c r="J57" s="158"/>
      <c r="K57" s="158"/>
      <c r="L57" s="158"/>
      <c r="M57" s="158"/>
      <c r="N57" s="157"/>
      <c r="O57" s="157"/>
      <c r="P57" s="157"/>
      <c r="Q57" s="157"/>
      <c r="R57" s="158"/>
      <c r="S57" s="158"/>
      <c r="T57" s="158"/>
      <c r="U57" s="158"/>
      <c r="V57" s="158"/>
      <c r="W57" s="158"/>
      <c r="X57" s="158"/>
      <c r="Y57" s="158"/>
      <c r="Z57" s="148"/>
      <c r="AA57" s="148"/>
      <c r="AB57" s="148"/>
      <c r="AC57" s="148"/>
      <c r="AD57" s="148"/>
      <c r="AE57" s="148"/>
      <c r="AF57" s="148"/>
      <c r="AG57" s="148" t="s">
        <v>203</v>
      </c>
      <c r="AH57" s="148">
        <v>5</v>
      </c>
      <c r="AI57" s="148"/>
      <c r="AJ57" s="148"/>
      <c r="AK57" s="148"/>
      <c r="AL57" s="148"/>
      <c r="AM57" s="148"/>
      <c r="AN57" s="148"/>
      <c r="AO57" s="148"/>
      <c r="AP57" s="148"/>
      <c r="AQ57" s="148"/>
      <c r="AR57" s="148"/>
      <c r="AS57" s="148"/>
      <c r="AT57" s="148"/>
      <c r="AU57" s="148"/>
      <c r="AV57" s="148"/>
      <c r="AW57" s="148"/>
      <c r="AX57" s="148"/>
      <c r="AY57" s="148"/>
      <c r="AZ57" s="148"/>
      <c r="BA57" s="148"/>
      <c r="BB57" s="148"/>
      <c r="BC57" s="148"/>
      <c r="BD57" s="148"/>
      <c r="BE57" s="148"/>
      <c r="BF57" s="148"/>
      <c r="BG57" s="148"/>
      <c r="BH57" s="148"/>
    </row>
    <row r="58" spans="1:60" outlineLevel="1" x14ac:dyDescent="0.2">
      <c r="A58" s="169">
        <v>29</v>
      </c>
      <c r="B58" s="170" t="s">
        <v>327</v>
      </c>
      <c r="C58" s="185" t="s">
        <v>328</v>
      </c>
      <c r="D58" s="171" t="s">
        <v>288</v>
      </c>
      <c r="E58" s="172">
        <v>7</v>
      </c>
      <c r="F58" s="173"/>
      <c r="G58" s="174">
        <f>ROUND(E58*F58,2)</f>
        <v>0</v>
      </c>
      <c r="H58" s="173"/>
      <c r="I58" s="174">
        <f>ROUND(E58*H58,2)</f>
        <v>0</v>
      </c>
      <c r="J58" s="173"/>
      <c r="K58" s="174">
        <f>ROUND(E58*J58,2)</f>
        <v>0</v>
      </c>
      <c r="L58" s="174">
        <v>21</v>
      </c>
      <c r="M58" s="174">
        <f>G58*(1+L58/100)</f>
        <v>0</v>
      </c>
      <c r="N58" s="172">
        <v>0</v>
      </c>
      <c r="O58" s="172">
        <f>ROUND(E58*N58,2)</f>
        <v>0</v>
      </c>
      <c r="P58" s="172">
        <v>0</v>
      </c>
      <c r="Q58" s="172">
        <f>ROUND(E58*P58,2)</f>
        <v>0</v>
      </c>
      <c r="R58" s="174" t="s">
        <v>317</v>
      </c>
      <c r="S58" s="174" t="s">
        <v>195</v>
      </c>
      <c r="T58" s="175" t="s">
        <v>195</v>
      </c>
      <c r="U58" s="158">
        <v>0</v>
      </c>
      <c r="V58" s="158">
        <f>ROUND(E58*U58,2)</f>
        <v>0</v>
      </c>
      <c r="W58" s="158"/>
      <c r="X58" s="158" t="s">
        <v>255</v>
      </c>
      <c r="Y58" s="158" t="s">
        <v>198</v>
      </c>
      <c r="Z58" s="148"/>
      <c r="AA58" s="148"/>
      <c r="AB58" s="148"/>
      <c r="AC58" s="148"/>
      <c r="AD58" s="148"/>
      <c r="AE58" s="148"/>
      <c r="AF58" s="148"/>
      <c r="AG58" s="148" t="s">
        <v>318</v>
      </c>
      <c r="AH58" s="148"/>
      <c r="AI58" s="148"/>
      <c r="AJ58" s="148"/>
      <c r="AK58" s="148"/>
      <c r="AL58" s="148"/>
      <c r="AM58" s="148"/>
      <c r="AN58" s="148"/>
      <c r="AO58" s="148"/>
      <c r="AP58" s="148"/>
      <c r="AQ58" s="148"/>
      <c r="AR58" s="148"/>
      <c r="AS58" s="148"/>
      <c r="AT58" s="148"/>
      <c r="AU58" s="148"/>
      <c r="AV58" s="148"/>
      <c r="AW58" s="148"/>
      <c r="AX58" s="148"/>
      <c r="AY58" s="148"/>
      <c r="AZ58" s="148"/>
      <c r="BA58" s="148"/>
      <c r="BB58" s="148"/>
      <c r="BC58" s="148"/>
      <c r="BD58" s="148"/>
      <c r="BE58" s="148"/>
      <c r="BF58" s="148"/>
      <c r="BG58" s="148"/>
      <c r="BH58" s="148"/>
    </row>
    <row r="59" spans="1:60" outlineLevel="2" x14ac:dyDescent="0.2">
      <c r="A59" s="155"/>
      <c r="B59" s="156"/>
      <c r="C59" s="186" t="s">
        <v>524</v>
      </c>
      <c r="D59" s="159"/>
      <c r="E59" s="160">
        <v>7</v>
      </c>
      <c r="F59" s="158"/>
      <c r="G59" s="158"/>
      <c r="H59" s="158"/>
      <c r="I59" s="158"/>
      <c r="J59" s="158"/>
      <c r="K59" s="158"/>
      <c r="L59" s="158"/>
      <c r="M59" s="158"/>
      <c r="N59" s="157"/>
      <c r="O59" s="157"/>
      <c r="P59" s="157"/>
      <c r="Q59" s="157"/>
      <c r="R59" s="158"/>
      <c r="S59" s="158"/>
      <c r="T59" s="158"/>
      <c r="U59" s="158"/>
      <c r="V59" s="158"/>
      <c r="W59" s="158"/>
      <c r="X59" s="158"/>
      <c r="Y59" s="158"/>
      <c r="Z59" s="148"/>
      <c r="AA59" s="148"/>
      <c r="AB59" s="148"/>
      <c r="AC59" s="148"/>
      <c r="AD59" s="148"/>
      <c r="AE59" s="148"/>
      <c r="AF59" s="148"/>
      <c r="AG59" s="148" t="s">
        <v>203</v>
      </c>
      <c r="AH59" s="148">
        <v>5</v>
      </c>
      <c r="AI59" s="148"/>
      <c r="AJ59" s="148"/>
      <c r="AK59" s="148"/>
      <c r="AL59" s="148"/>
      <c r="AM59" s="148"/>
      <c r="AN59" s="148"/>
      <c r="AO59" s="148"/>
      <c r="AP59" s="148"/>
      <c r="AQ59" s="148"/>
      <c r="AR59" s="148"/>
      <c r="AS59" s="148"/>
      <c r="AT59" s="148"/>
      <c r="AU59" s="148"/>
      <c r="AV59" s="148"/>
      <c r="AW59" s="148"/>
      <c r="AX59" s="148"/>
      <c r="AY59" s="148"/>
      <c r="AZ59" s="148"/>
      <c r="BA59" s="148"/>
      <c r="BB59" s="148"/>
      <c r="BC59" s="148"/>
      <c r="BD59" s="148"/>
      <c r="BE59" s="148"/>
      <c r="BF59" s="148"/>
      <c r="BG59" s="148"/>
      <c r="BH59" s="148"/>
    </row>
    <row r="60" spans="1:60" ht="22.5" outlineLevel="1" x14ac:dyDescent="0.2">
      <c r="A60" s="169">
        <v>30</v>
      </c>
      <c r="B60" s="170" t="s">
        <v>330</v>
      </c>
      <c r="C60" s="185" t="s">
        <v>331</v>
      </c>
      <c r="D60" s="171" t="s">
        <v>288</v>
      </c>
      <c r="E60" s="172">
        <v>7</v>
      </c>
      <c r="F60" s="173"/>
      <c r="G60" s="174">
        <f>ROUND(E60*F60,2)</f>
        <v>0</v>
      </c>
      <c r="H60" s="173"/>
      <c r="I60" s="174">
        <f>ROUND(E60*H60,2)</f>
        <v>0</v>
      </c>
      <c r="J60" s="173"/>
      <c r="K60" s="174">
        <f>ROUND(E60*J60,2)</f>
        <v>0</v>
      </c>
      <c r="L60" s="174">
        <v>21</v>
      </c>
      <c r="M60" s="174">
        <f>G60*(1+L60/100)</f>
        <v>0</v>
      </c>
      <c r="N60" s="172">
        <v>4.0000000000000001E-3</v>
      </c>
      <c r="O60" s="172">
        <f>ROUND(E60*N60,2)</f>
        <v>0.03</v>
      </c>
      <c r="P60" s="172">
        <v>0</v>
      </c>
      <c r="Q60" s="172">
        <f>ROUND(E60*P60,2)</f>
        <v>0</v>
      </c>
      <c r="R60" s="174" t="s">
        <v>317</v>
      </c>
      <c r="S60" s="174" t="s">
        <v>195</v>
      </c>
      <c r="T60" s="175" t="s">
        <v>195</v>
      </c>
      <c r="U60" s="158">
        <v>0</v>
      </c>
      <c r="V60" s="158">
        <f>ROUND(E60*U60,2)</f>
        <v>0</v>
      </c>
      <c r="W60" s="158"/>
      <c r="X60" s="158" t="s">
        <v>255</v>
      </c>
      <c r="Y60" s="158" t="s">
        <v>198</v>
      </c>
      <c r="Z60" s="148"/>
      <c r="AA60" s="148"/>
      <c r="AB60" s="148"/>
      <c r="AC60" s="148"/>
      <c r="AD60" s="148"/>
      <c r="AE60" s="148"/>
      <c r="AF60" s="148"/>
      <c r="AG60" s="148" t="s">
        <v>318</v>
      </c>
      <c r="AH60" s="148"/>
      <c r="AI60" s="148"/>
      <c r="AJ60" s="148"/>
      <c r="AK60" s="148"/>
      <c r="AL60" s="148"/>
      <c r="AM60" s="148"/>
      <c r="AN60" s="148"/>
      <c r="AO60" s="148"/>
      <c r="AP60" s="148"/>
      <c r="AQ60" s="148"/>
      <c r="AR60" s="148"/>
      <c r="AS60" s="148"/>
      <c r="AT60" s="148"/>
      <c r="AU60" s="148"/>
      <c r="AV60" s="148"/>
      <c r="AW60" s="148"/>
      <c r="AX60" s="148"/>
      <c r="AY60" s="148"/>
      <c r="AZ60" s="148"/>
      <c r="BA60" s="148"/>
      <c r="BB60" s="148"/>
      <c r="BC60" s="148"/>
      <c r="BD60" s="148"/>
      <c r="BE60" s="148"/>
      <c r="BF60" s="148"/>
      <c r="BG60" s="148"/>
      <c r="BH60" s="148"/>
    </row>
    <row r="61" spans="1:60" outlineLevel="2" x14ac:dyDescent="0.2">
      <c r="A61" s="155"/>
      <c r="B61" s="156"/>
      <c r="C61" s="186" t="s">
        <v>523</v>
      </c>
      <c r="D61" s="159"/>
      <c r="E61" s="160">
        <v>7</v>
      </c>
      <c r="F61" s="158"/>
      <c r="G61" s="158"/>
      <c r="H61" s="158"/>
      <c r="I61" s="158"/>
      <c r="J61" s="158"/>
      <c r="K61" s="158"/>
      <c r="L61" s="158"/>
      <c r="M61" s="158"/>
      <c r="N61" s="157"/>
      <c r="O61" s="157"/>
      <c r="P61" s="157"/>
      <c r="Q61" s="157"/>
      <c r="R61" s="158"/>
      <c r="S61" s="158"/>
      <c r="T61" s="158"/>
      <c r="U61" s="158"/>
      <c r="V61" s="158"/>
      <c r="W61" s="158"/>
      <c r="X61" s="158"/>
      <c r="Y61" s="158"/>
      <c r="Z61" s="148"/>
      <c r="AA61" s="148"/>
      <c r="AB61" s="148"/>
      <c r="AC61" s="148"/>
      <c r="AD61" s="148"/>
      <c r="AE61" s="148"/>
      <c r="AF61" s="148"/>
      <c r="AG61" s="148" t="s">
        <v>203</v>
      </c>
      <c r="AH61" s="148">
        <v>5</v>
      </c>
      <c r="AI61" s="148"/>
      <c r="AJ61" s="148"/>
      <c r="AK61" s="148"/>
      <c r="AL61" s="148"/>
      <c r="AM61" s="148"/>
      <c r="AN61" s="148"/>
      <c r="AO61" s="148"/>
      <c r="AP61" s="148"/>
      <c r="AQ61" s="148"/>
      <c r="AR61" s="148"/>
      <c r="AS61" s="148"/>
      <c r="AT61" s="148"/>
      <c r="AU61" s="148"/>
      <c r="AV61" s="148"/>
      <c r="AW61" s="148"/>
      <c r="AX61" s="148"/>
      <c r="AY61" s="148"/>
      <c r="AZ61" s="148"/>
      <c r="BA61" s="148"/>
      <c r="BB61" s="148"/>
      <c r="BC61" s="148"/>
      <c r="BD61" s="148"/>
      <c r="BE61" s="148"/>
      <c r="BF61" s="148"/>
      <c r="BG61" s="148"/>
      <c r="BH61" s="148"/>
    </row>
    <row r="62" spans="1:60" outlineLevel="1" x14ac:dyDescent="0.2">
      <c r="A62" s="177">
        <v>31</v>
      </c>
      <c r="B62" s="178" t="s">
        <v>332</v>
      </c>
      <c r="C62" s="187" t="s">
        <v>333</v>
      </c>
      <c r="D62" s="179" t="s">
        <v>288</v>
      </c>
      <c r="E62" s="180">
        <v>34</v>
      </c>
      <c r="F62" s="181"/>
      <c r="G62" s="182">
        <f>ROUND(E62*F62,2)</f>
        <v>0</v>
      </c>
      <c r="H62" s="181"/>
      <c r="I62" s="182">
        <f>ROUND(E62*H62,2)</f>
        <v>0</v>
      </c>
      <c r="J62" s="181"/>
      <c r="K62" s="182">
        <f>ROUND(E62*J62,2)</f>
        <v>0</v>
      </c>
      <c r="L62" s="182">
        <v>21</v>
      </c>
      <c r="M62" s="182">
        <f>G62*(1+L62/100)</f>
        <v>0</v>
      </c>
      <c r="N62" s="180">
        <v>6.7000000000000002E-3</v>
      </c>
      <c r="O62" s="180">
        <f>ROUND(E62*N62,2)</f>
        <v>0.23</v>
      </c>
      <c r="P62" s="180">
        <v>0</v>
      </c>
      <c r="Q62" s="180">
        <f>ROUND(E62*P62,2)</f>
        <v>0</v>
      </c>
      <c r="R62" s="182"/>
      <c r="S62" s="182" t="s">
        <v>301</v>
      </c>
      <c r="T62" s="183" t="s">
        <v>302</v>
      </c>
      <c r="U62" s="158">
        <v>0</v>
      </c>
      <c r="V62" s="158">
        <f>ROUND(E62*U62,2)</f>
        <v>0</v>
      </c>
      <c r="W62" s="158"/>
      <c r="X62" s="158" t="s">
        <v>255</v>
      </c>
      <c r="Y62" s="158" t="s">
        <v>198</v>
      </c>
      <c r="Z62" s="148"/>
      <c r="AA62" s="148"/>
      <c r="AB62" s="148"/>
      <c r="AC62" s="148"/>
      <c r="AD62" s="148"/>
      <c r="AE62" s="148"/>
      <c r="AF62" s="148"/>
      <c r="AG62" s="148" t="s">
        <v>256</v>
      </c>
      <c r="AH62" s="148"/>
      <c r="AI62" s="148"/>
      <c r="AJ62" s="148"/>
      <c r="AK62" s="148"/>
      <c r="AL62" s="148"/>
      <c r="AM62" s="148"/>
      <c r="AN62" s="148"/>
      <c r="AO62" s="148"/>
      <c r="AP62" s="148"/>
      <c r="AQ62" s="148"/>
      <c r="AR62" s="148"/>
      <c r="AS62" s="148"/>
      <c r="AT62" s="148"/>
      <c r="AU62" s="148"/>
      <c r="AV62" s="148"/>
      <c r="AW62" s="148"/>
      <c r="AX62" s="148"/>
      <c r="AY62" s="148"/>
      <c r="AZ62" s="148"/>
      <c r="BA62" s="148"/>
      <c r="BB62" s="148"/>
      <c r="BC62" s="148"/>
      <c r="BD62" s="148"/>
      <c r="BE62" s="148"/>
      <c r="BF62" s="148"/>
      <c r="BG62" s="148"/>
      <c r="BH62" s="148"/>
    </row>
    <row r="63" spans="1:60" outlineLevel="1" x14ac:dyDescent="0.2">
      <c r="A63" s="177">
        <v>32</v>
      </c>
      <c r="B63" s="178" t="s">
        <v>486</v>
      </c>
      <c r="C63" s="187" t="s">
        <v>512</v>
      </c>
      <c r="D63" s="179" t="s">
        <v>288</v>
      </c>
      <c r="E63" s="180">
        <v>2</v>
      </c>
      <c r="F63" s="181"/>
      <c r="G63" s="182">
        <f>ROUND(E63*F63,2)</f>
        <v>0</v>
      </c>
      <c r="H63" s="181"/>
      <c r="I63" s="182">
        <f>ROUND(E63*H63,2)</f>
        <v>0</v>
      </c>
      <c r="J63" s="181"/>
      <c r="K63" s="182">
        <f>ROUND(E63*J63,2)</f>
        <v>0</v>
      </c>
      <c r="L63" s="182">
        <v>21</v>
      </c>
      <c r="M63" s="182">
        <f>G63*(1+L63/100)</f>
        <v>0</v>
      </c>
      <c r="N63" s="180">
        <v>6.4999999999999997E-3</v>
      </c>
      <c r="O63" s="180">
        <f>ROUND(E63*N63,2)</f>
        <v>0.01</v>
      </c>
      <c r="P63" s="180">
        <v>0</v>
      </c>
      <c r="Q63" s="180">
        <f>ROUND(E63*P63,2)</f>
        <v>0</v>
      </c>
      <c r="R63" s="182"/>
      <c r="S63" s="182" t="s">
        <v>228</v>
      </c>
      <c r="T63" s="183" t="s">
        <v>207</v>
      </c>
      <c r="U63" s="158">
        <v>0</v>
      </c>
      <c r="V63" s="158">
        <f>ROUND(E63*U63,2)</f>
        <v>0</v>
      </c>
      <c r="W63" s="158"/>
      <c r="X63" s="158" t="s">
        <v>255</v>
      </c>
      <c r="Y63" s="158" t="s">
        <v>198</v>
      </c>
      <c r="Z63" s="148"/>
      <c r="AA63" s="148"/>
      <c r="AB63" s="148"/>
      <c r="AC63" s="148"/>
      <c r="AD63" s="148"/>
      <c r="AE63" s="148"/>
      <c r="AF63" s="148"/>
      <c r="AG63" s="148" t="s">
        <v>256</v>
      </c>
      <c r="AH63" s="148"/>
      <c r="AI63" s="148"/>
      <c r="AJ63" s="148"/>
      <c r="AK63" s="148"/>
      <c r="AL63" s="148"/>
      <c r="AM63" s="148"/>
      <c r="AN63" s="148"/>
      <c r="AO63" s="148"/>
      <c r="AP63" s="148"/>
      <c r="AQ63" s="148"/>
      <c r="AR63" s="148"/>
      <c r="AS63" s="148"/>
      <c r="AT63" s="148"/>
      <c r="AU63" s="148"/>
      <c r="AV63" s="148"/>
      <c r="AW63" s="148"/>
      <c r="AX63" s="148"/>
      <c r="AY63" s="148"/>
      <c r="AZ63" s="148"/>
      <c r="BA63" s="148"/>
      <c r="BB63" s="148"/>
      <c r="BC63" s="148"/>
      <c r="BD63" s="148"/>
      <c r="BE63" s="148"/>
      <c r="BF63" s="148"/>
      <c r="BG63" s="148"/>
      <c r="BH63" s="148"/>
    </row>
    <row r="64" spans="1:60" outlineLevel="1" x14ac:dyDescent="0.2">
      <c r="A64" s="177">
        <v>33</v>
      </c>
      <c r="B64" s="178" t="s">
        <v>340</v>
      </c>
      <c r="C64" s="187" t="s">
        <v>513</v>
      </c>
      <c r="D64" s="179" t="s">
        <v>288</v>
      </c>
      <c r="E64" s="180">
        <v>1</v>
      </c>
      <c r="F64" s="181"/>
      <c r="G64" s="182">
        <f>ROUND(E64*F64,2)</f>
        <v>0</v>
      </c>
      <c r="H64" s="181"/>
      <c r="I64" s="182">
        <f>ROUND(E64*H64,2)</f>
        <v>0</v>
      </c>
      <c r="J64" s="181"/>
      <c r="K64" s="182">
        <f>ROUND(E64*J64,2)</f>
        <v>0</v>
      </c>
      <c r="L64" s="182">
        <v>21</v>
      </c>
      <c r="M64" s="182">
        <f>G64*(1+L64/100)</f>
        <v>0</v>
      </c>
      <c r="N64" s="180">
        <v>6.7000000000000002E-3</v>
      </c>
      <c r="O64" s="180">
        <f>ROUND(E64*N64,2)</f>
        <v>0.01</v>
      </c>
      <c r="P64" s="180">
        <v>0</v>
      </c>
      <c r="Q64" s="180">
        <f>ROUND(E64*P64,2)</f>
        <v>0</v>
      </c>
      <c r="R64" s="182"/>
      <c r="S64" s="182" t="s">
        <v>228</v>
      </c>
      <c r="T64" s="183" t="s">
        <v>207</v>
      </c>
      <c r="U64" s="158">
        <v>0</v>
      </c>
      <c r="V64" s="158">
        <f>ROUND(E64*U64,2)</f>
        <v>0</v>
      </c>
      <c r="W64" s="158"/>
      <c r="X64" s="158" t="s">
        <v>255</v>
      </c>
      <c r="Y64" s="158" t="s">
        <v>198</v>
      </c>
      <c r="Z64" s="148"/>
      <c r="AA64" s="148"/>
      <c r="AB64" s="148"/>
      <c r="AC64" s="148"/>
      <c r="AD64" s="148"/>
      <c r="AE64" s="148"/>
      <c r="AF64" s="148"/>
      <c r="AG64" s="148" t="s">
        <v>256</v>
      </c>
      <c r="AH64" s="148"/>
      <c r="AI64" s="148"/>
      <c r="AJ64" s="148"/>
      <c r="AK64" s="148"/>
      <c r="AL64" s="148"/>
      <c r="AM64" s="148"/>
      <c r="AN64" s="148"/>
      <c r="AO64" s="148"/>
      <c r="AP64" s="148"/>
      <c r="AQ64" s="148"/>
      <c r="AR64" s="148"/>
      <c r="AS64" s="148"/>
      <c r="AT64" s="148"/>
      <c r="AU64" s="148"/>
      <c r="AV64" s="148"/>
      <c r="AW64" s="148"/>
      <c r="AX64" s="148"/>
      <c r="AY64" s="148"/>
      <c r="AZ64" s="148"/>
      <c r="BA64" s="148"/>
      <c r="BB64" s="148"/>
      <c r="BC64" s="148"/>
      <c r="BD64" s="148"/>
      <c r="BE64" s="148"/>
      <c r="BF64" s="148"/>
      <c r="BG64" s="148"/>
      <c r="BH64" s="148"/>
    </row>
    <row r="65" spans="1:60" outlineLevel="1" x14ac:dyDescent="0.2">
      <c r="A65" s="169">
        <v>34</v>
      </c>
      <c r="B65" s="170" t="s">
        <v>348</v>
      </c>
      <c r="C65" s="185" t="s">
        <v>349</v>
      </c>
      <c r="D65" s="171" t="s">
        <v>350</v>
      </c>
      <c r="E65" s="172">
        <v>7</v>
      </c>
      <c r="F65" s="173"/>
      <c r="G65" s="174">
        <f>ROUND(E65*F65,2)</f>
        <v>0</v>
      </c>
      <c r="H65" s="173"/>
      <c r="I65" s="174">
        <f>ROUND(E65*H65,2)</f>
        <v>0</v>
      </c>
      <c r="J65" s="173"/>
      <c r="K65" s="174">
        <f>ROUND(E65*J65,2)</f>
        <v>0</v>
      </c>
      <c r="L65" s="174">
        <v>21</v>
      </c>
      <c r="M65" s="174">
        <f>G65*(1+L65/100)</f>
        <v>0</v>
      </c>
      <c r="N65" s="172">
        <v>0</v>
      </c>
      <c r="O65" s="172">
        <f>ROUND(E65*N65,2)</f>
        <v>0</v>
      </c>
      <c r="P65" s="172">
        <v>0</v>
      </c>
      <c r="Q65" s="172">
        <f>ROUND(E65*P65,2)</f>
        <v>0</v>
      </c>
      <c r="R65" s="174"/>
      <c r="S65" s="174" t="s">
        <v>301</v>
      </c>
      <c r="T65" s="175" t="s">
        <v>302</v>
      </c>
      <c r="U65" s="158">
        <v>0</v>
      </c>
      <c r="V65" s="158">
        <f>ROUND(E65*U65,2)</f>
        <v>0</v>
      </c>
      <c r="W65" s="158"/>
      <c r="X65" s="158" t="s">
        <v>255</v>
      </c>
      <c r="Y65" s="158" t="s">
        <v>198</v>
      </c>
      <c r="Z65" s="148"/>
      <c r="AA65" s="148"/>
      <c r="AB65" s="148"/>
      <c r="AC65" s="148"/>
      <c r="AD65" s="148"/>
      <c r="AE65" s="148"/>
      <c r="AF65" s="148"/>
      <c r="AG65" s="148" t="s">
        <v>318</v>
      </c>
      <c r="AH65" s="148"/>
      <c r="AI65" s="148"/>
      <c r="AJ65" s="148"/>
      <c r="AK65" s="148"/>
      <c r="AL65" s="148"/>
      <c r="AM65" s="148"/>
      <c r="AN65" s="148"/>
      <c r="AO65" s="148"/>
      <c r="AP65" s="148"/>
      <c r="AQ65" s="148"/>
      <c r="AR65" s="148"/>
      <c r="AS65" s="148"/>
      <c r="AT65" s="148"/>
      <c r="AU65" s="148"/>
      <c r="AV65" s="148"/>
      <c r="AW65" s="148"/>
      <c r="AX65" s="148"/>
      <c r="AY65" s="148"/>
      <c r="AZ65" s="148"/>
      <c r="BA65" s="148"/>
      <c r="BB65" s="148"/>
      <c r="BC65" s="148"/>
      <c r="BD65" s="148"/>
      <c r="BE65" s="148"/>
      <c r="BF65" s="148"/>
      <c r="BG65" s="148"/>
      <c r="BH65" s="148"/>
    </row>
    <row r="66" spans="1:60" outlineLevel="2" x14ac:dyDescent="0.2">
      <c r="A66" s="155"/>
      <c r="B66" s="156"/>
      <c r="C66" s="186" t="s">
        <v>523</v>
      </c>
      <c r="D66" s="159"/>
      <c r="E66" s="160">
        <v>7</v>
      </c>
      <c r="F66" s="158"/>
      <c r="G66" s="158"/>
      <c r="H66" s="158"/>
      <c r="I66" s="158"/>
      <c r="J66" s="158"/>
      <c r="K66" s="158"/>
      <c r="L66" s="158"/>
      <c r="M66" s="158"/>
      <c r="N66" s="157"/>
      <c r="O66" s="157"/>
      <c r="P66" s="157"/>
      <c r="Q66" s="157"/>
      <c r="R66" s="158"/>
      <c r="S66" s="158"/>
      <c r="T66" s="158"/>
      <c r="U66" s="158"/>
      <c r="V66" s="158"/>
      <c r="W66" s="158"/>
      <c r="X66" s="158"/>
      <c r="Y66" s="158"/>
      <c r="Z66" s="148"/>
      <c r="AA66" s="148"/>
      <c r="AB66" s="148"/>
      <c r="AC66" s="148"/>
      <c r="AD66" s="148"/>
      <c r="AE66" s="148"/>
      <c r="AF66" s="148"/>
      <c r="AG66" s="148" t="s">
        <v>203</v>
      </c>
      <c r="AH66" s="148">
        <v>5</v>
      </c>
      <c r="AI66" s="148"/>
      <c r="AJ66" s="148"/>
      <c r="AK66" s="148"/>
      <c r="AL66" s="148"/>
      <c r="AM66" s="148"/>
      <c r="AN66" s="148"/>
      <c r="AO66" s="148"/>
      <c r="AP66" s="148"/>
      <c r="AQ66" s="148"/>
      <c r="AR66" s="148"/>
      <c r="AS66" s="148"/>
      <c r="AT66" s="148"/>
      <c r="AU66" s="148"/>
      <c r="AV66" s="148"/>
      <c r="AW66" s="148"/>
      <c r="AX66" s="148"/>
      <c r="AY66" s="148"/>
      <c r="AZ66" s="148"/>
      <c r="BA66" s="148"/>
      <c r="BB66" s="148"/>
      <c r="BC66" s="148"/>
      <c r="BD66" s="148"/>
      <c r="BE66" s="148"/>
      <c r="BF66" s="148"/>
      <c r="BG66" s="148"/>
      <c r="BH66" s="148"/>
    </row>
    <row r="67" spans="1:60" x14ac:dyDescent="0.2">
      <c r="A67" s="162" t="s">
        <v>189</v>
      </c>
      <c r="B67" s="163" t="s">
        <v>123</v>
      </c>
      <c r="C67" s="184" t="s">
        <v>126</v>
      </c>
      <c r="D67" s="164"/>
      <c r="E67" s="165"/>
      <c r="F67" s="166"/>
      <c r="G67" s="166">
        <f>SUMIF(AG68:AG84,"&lt;&gt;NOR",G68:G84)</f>
        <v>0</v>
      </c>
      <c r="H67" s="166"/>
      <c r="I67" s="166">
        <f>SUM(I68:I84)</f>
        <v>0</v>
      </c>
      <c r="J67" s="166"/>
      <c r="K67" s="166">
        <f>SUM(K68:K84)</f>
        <v>0</v>
      </c>
      <c r="L67" s="166"/>
      <c r="M67" s="166">
        <f>SUM(M68:M84)</f>
        <v>0</v>
      </c>
      <c r="N67" s="165"/>
      <c r="O67" s="165">
        <f>SUM(O68:O84)</f>
        <v>0.45000000000000007</v>
      </c>
      <c r="P67" s="165"/>
      <c r="Q67" s="165">
        <f>SUM(Q68:Q84)</f>
        <v>0</v>
      </c>
      <c r="R67" s="166"/>
      <c r="S67" s="166"/>
      <c r="T67" s="167"/>
      <c r="U67" s="161"/>
      <c r="V67" s="161">
        <f>SUM(V68:V84)</f>
        <v>1.18</v>
      </c>
      <c r="W67" s="161"/>
      <c r="X67" s="161"/>
      <c r="Y67" s="161"/>
      <c r="AG67" t="s">
        <v>190</v>
      </c>
    </row>
    <row r="68" spans="1:60" outlineLevel="1" x14ac:dyDescent="0.2">
      <c r="A68" s="169">
        <v>35</v>
      </c>
      <c r="B68" s="170" t="s">
        <v>351</v>
      </c>
      <c r="C68" s="185" t="s">
        <v>352</v>
      </c>
      <c r="D68" s="171" t="s">
        <v>288</v>
      </c>
      <c r="E68" s="172">
        <v>1</v>
      </c>
      <c r="F68" s="173"/>
      <c r="G68" s="174">
        <f>ROUND(E68*F68,2)</f>
        <v>0</v>
      </c>
      <c r="H68" s="173"/>
      <c r="I68" s="174">
        <f>ROUND(E68*H68,2)</f>
        <v>0</v>
      </c>
      <c r="J68" s="173"/>
      <c r="K68" s="174">
        <f>ROUND(E68*J68,2)</f>
        <v>0</v>
      </c>
      <c r="L68" s="174">
        <v>21</v>
      </c>
      <c r="M68" s="174">
        <f>G68*(1+L68/100)</f>
        <v>0</v>
      </c>
      <c r="N68" s="172">
        <v>0.32906000000000002</v>
      </c>
      <c r="O68" s="172">
        <f>ROUND(E68*N68,2)</f>
        <v>0.33</v>
      </c>
      <c r="P68" s="172">
        <v>0</v>
      </c>
      <c r="Q68" s="172">
        <f>ROUND(E68*P68,2)</f>
        <v>0</v>
      </c>
      <c r="R68" s="174" t="s">
        <v>224</v>
      </c>
      <c r="S68" s="174" t="s">
        <v>195</v>
      </c>
      <c r="T68" s="175" t="s">
        <v>196</v>
      </c>
      <c r="U68" s="158">
        <v>1.1819999999999999</v>
      </c>
      <c r="V68" s="158">
        <f>ROUND(E68*U68,2)</f>
        <v>1.18</v>
      </c>
      <c r="W68" s="158"/>
      <c r="X68" s="158" t="s">
        <v>197</v>
      </c>
      <c r="Y68" s="158" t="s">
        <v>198</v>
      </c>
      <c r="Z68" s="148"/>
      <c r="AA68" s="148"/>
      <c r="AB68" s="148"/>
      <c r="AC68" s="148"/>
      <c r="AD68" s="148"/>
      <c r="AE68" s="148"/>
      <c r="AF68" s="148"/>
      <c r="AG68" s="148" t="s">
        <v>199</v>
      </c>
      <c r="AH68" s="148"/>
      <c r="AI68" s="148"/>
      <c r="AJ68" s="148"/>
      <c r="AK68" s="148"/>
      <c r="AL68" s="148"/>
      <c r="AM68" s="148"/>
      <c r="AN68" s="148"/>
      <c r="AO68" s="148"/>
      <c r="AP68" s="148"/>
      <c r="AQ68" s="148"/>
      <c r="AR68" s="148"/>
      <c r="AS68" s="148"/>
      <c r="AT68" s="148"/>
      <c r="AU68" s="148"/>
      <c r="AV68" s="148"/>
      <c r="AW68" s="148"/>
      <c r="AX68" s="148"/>
      <c r="AY68" s="148"/>
      <c r="AZ68" s="148"/>
      <c r="BA68" s="148"/>
      <c r="BB68" s="148"/>
      <c r="BC68" s="148"/>
      <c r="BD68" s="148"/>
      <c r="BE68" s="148"/>
      <c r="BF68" s="148"/>
      <c r="BG68" s="148"/>
      <c r="BH68" s="148"/>
    </row>
    <row r="69" spans="1:60" outlineLevel="2" x14ac:dyDescent="0.2">
      <c r="A69" s="155"/>
      <c r="B69" s="156"/>
      <c r="C69" s="247" t="s">
        <v>294</v>
      </c>
      <c r="D69" s="248"/>
      <c r="E69" s="248"/>
      <c r="F69" s="248"/>
      <c r="G69" s="248"/>
      <c r="H69" s="158"/>
      <c r="I69" s="158"/>
      <c r="J69" s="158"/>
      <c r="K69" s="158"/>
      <c r="L69" s="158"/>
      <c r="M69" s="158"/>
      <c r="N69" s="157"/>
      <c r="O69" s="157"/>
      <c r="P69" s="157"/>
      <c r="Q69" s="157"/>
      <c r="R69" s="158"/>
      <c r="S69" s="158"/>
      <c r="T69" s="158"/>
      <c r="U69" s="158"/>
      <c r="V69" s="158"/>
      <c r="W69" s="158"/>
      <c r="X69" s="158"/>
      <c r="Y69" s="158"/>
      <c r="Z69" s="148"/>
      <c r="AA69" s="148"/>
      <c r="AB69" s="148"/>
      <c r="AC69" s="148"/>
      <c r="AD69" s="148"/>
      <c r="AE69" s="148"/>
      <c r="AF69" s="148"/>
      <c r="AG69" s="148" t="s">
        <v>201</v>
      </c>
      <c r="AH69" s="148"/>
      <c r="AI69" s="148"/>
      <c r="AJ69" s="148"/>
      <c r="AK69" s="148"/>
      <c r="AL69" s="148"/>
      <c r="AM69" s="148"/>
      <c r="AN69" s="148"/>
      <c r="AO69" s="148"/>
      <c r="AP69" s="148"/>
      <c r="AQ69" s="148"/>
      <c r="AR69" s="148"/>
      <c r="AS69" s="148"/>
      <c r="AT69" s="148"/>
      <c r="AU69" s="148"/>
      <c r="AV69" s="148"/>
      <c r="AW69" s="148"/>
      <c r="AX69" s="148"/>
      <c r="AY69" s="148"/>
      <c r="AZ69" s="148"/>
      <c r="BA69" s="148"/>
      <c r="BB69" s="148"/>
      <c r="BC69" s="148"/>
      <c r="BD69" s="148"/>
      <c r="BE69" s="148"/>
      <c r="BF69" s="148"/>
      <c r="BG69" s="148"/>
      <c r="BH69" s="148"/>
    </row>
    <row r="70" spans="1:60" ht="33.75" outlineLevel="1" x14ac:dyDescent="0.2">
      <c r="A70" s="177">
        <v>36</v>
      </c>
      <c r="B70" s="178" t="s">
        <v>525</v>
      </c>
      <c r="C70" s="187" t="s">
        <v>502</v>
      </c>
      <c r="D70" s="179" t="s">
        <v>288</v>
      </c>
      <c r="E70" s="180">
        <v>2</v>
      </c>
      <c r="F70" s="181"/>
      <c r="G70" s="182">
        <f t="shared" ref="G70:G76" si="7">ROUND(E70*F70,2)</f>
        <v>0</v>
      </c>
      <c r="H70" s="181"/>
      <c r="I70" s="182">
        <f t="shared" ref="I70:I76" si="8">ROUND(E70*H70,2)</f>
        <v>0</v>
      </c>
      <c r="J70" s="181"/>
      <c r="K70" s="182">
        <f t="shared" ref="K70:K76" si="9">ROUND(E70*J70,2)</f>
        <v>0</v>
      </c>
      <c r="L70" s="182">
        <v>21</v>
      </c>
      <c r="M70" s="182">
        <f t="shared" ref="M70:M76" si="10">G70*(1+L70/100)</f>
        <v>0</v>
      </c>
      <c r="N70" s="180">
        <v>0</v>
      </c>
      <c r="O70" s="180">
        <f t="shared" ref="O70:O76" si="11">ROUND(E70*N70,2)</f>
        <v>0</v>
      </c>
      <c r="P70" s="180">
        <v>0</v>
      </c>
      <c r="Q70" s="180">
        <f t="shared" ref="Q70:Q76" si="12">ROUND(E70*P70,2)</f>
        <v>0</v>
      </c>
      <c r="R70" s="182"/>
      <c r="S70" s="182" t="s">
        <v>228</v>
      </c>
      <c r="T70" s="183" t="s">
        <v>207</v>
      </c>
      <c r="U70" s="158">
        <v>0</v>
      </c>
      <c r="V70" s="158">
        <f t="shared" ref="V70:V76" si="13">ROUND(E70*U70,2)</f>
        <v>0</v>
      </c>
      <c r="W70" s="158"/>
      <c r="X70" s="158" t="s">
        <v>197</v>
      </c>
      <c r="Y70" s="158" t="s">
        <v>198</v>
      </c>
      <c r="Z70" s="148"/>
      <c r="AA70" s="148"/>
      <c r="AB70" s="148"/>
      <c r="AC70" s="148"/>
      <c r="AD70" s="148"/>
      <c r="AE70" s="148"/>
      <c r="AF70" s="148"/>
      <c r="AG70" s="148" t="s">
        <v>208</v>
      </c>
      <c r="AH70" s="148"/>
      <c r="AI70" s="148"/>
      <c r="AJ70" s="148"/>
      <c r="AK70" s="148"/>
      <c r="AL70" s="148"/>
      <c r="AM70" s="148"/>
      <c r="AN70" s="148"/>
      <c r="AO70" s="148"/>
      <c r="AP70" s="148"/>
      <c r="AQ70" s="148"/>
      <c r="AR70" s="148"/>
      <c r="AS70" s="148"/>
      <c r="AT70" s="148"/>
      <c r="AU70" s="148"/>
      <c r="AV70" s="148"/>
      <c r="AW70" s="148"/>
      <c r="AX70" s="148"/>
      <c r="AY70" s="148"/>
      <c r="AZ70" s="148"/>
      <c r="BA70" s="148"/>
      <c r="BB70" s="148"/>
      <c r="BC70" s="148"/>
      <c r="BD70" s="148"/>
      <c r="BE70" s="148"/>
      <c r="BF70" s="148"/>
      <c r="BG70" s="148"/>
      <c r="BH70" s="148"/>
    </row>
    <row r="71" spans="1:60" ht="22.5" outlineLevel="1" x14ac:dyDescent="0.2">
      <c r="A71" s="177">
        <v>37</v>
      </c>
      <c r="B71" s="178" t="s">
        <v>353</v>
      </c>
      <c r="C71" s="187" t="s">
        <v>514</v>
      </c>
      <c r="D71" s="179" t="s">
        <v>288</v>
      </c>
      <c r="E71" s="180">
        <v>1</v>
      </c>
      <c r="F71" s="181"/>
      <c r="G71" s="182">
        <f t="shared" si="7"/>
        <v>0</v>
      </c>
      <c r="H71" s="181"/>
      <c r="I71" s="182">
        <f t="shared" si="8"/>
        <v>0</v>
      </c>
      <c r="J71" s="181"/>
      <c r="K71" s="182">
        <f t="shared" si="9"/>
        <v>0</v>
      </c>
      <c r="L71" s="182">
        <v>21</v>
      </c>
      <c r="M71" s="182">
        <f t="shared" si="10"/>
        <v>0</v>
      </c>
      <c r="N71" s="180">
        <v>1.6199999999999999E-3</v>
      </c>
      <c r="O71" s="180">
        <f t="shared" si="11"/>
        <v>0</v>
      </c>
      <c r="P71" s="180">
        <v>0</v>
      </c>
      <c r="Q71" s="180">
        <f t="shared" si="12"/>
        <v>0</v>
      </c>
      <c r="R71" s="182"/>
      <c r="S71" s="182" t="s">
        <v>228</v>
      </c>
      <c r="T71" s="183" t="s">
        <v>207</v>
      </c>
      <c r="U71" s="158">
        <v>0</v>
      </c>
      <c r="V71" s="158">
        <f t="shared" si="13"/>
        <v>0</v>
      </c>
      <c r="W71" s="158"/>
      <c r="X71" s="158" t="s">
        <v>197</v>
      </c>
      <c r="Y71" s="158" t="s">
        <v>198</v>
      </c>
      <c r="Z71" s="148"/>
      <c r="AA71" s="148"/>
      <c r="AB71" s="148"/>
      <c r="AC71" s="148"/>
      <c r="AD71" s="148"/>
      <c r="AE71" s="148"/>
      <c r="AF71" s="148"/>
      <c r="AG71" s="148" t="s">
        <v>208</v>
      </c>
      <c r="AH71" s="148"/>
      <c r="AI71" s="148"/>
      <c r="AJ71" s="148"/>
      <c r="AK71" s="148"/>
      <c r="AL71" s="148"/>
      <c r="AM71" s="148"/>
      <c r="AN71" s="148"/>
      <c r="AO71" s="148"/>
      <c r="AP71" s="148"/>
      <c r="AQ71" s="148"/>
      <c r="AR71" s="148"/>
      <c r="AS71" s="148"/>
      <c r="AT71" s="148"/>
      <c r="AU71" s="148"/>
      <c r="AV71" s="148"/>
      <c r="AW71" s="148"/>
      <c r="AX71" s="148"/>
      <c r="AY71" s="148"/>
      <c r="AZ71" s="148"/>
      <c r="BA71" s="148"/>
      <c r="BB71" s="148"/>
      <c r="BC71" s="148"/>
      <c r="BD71" s="148"/>
      <c r="BE71" s="148"/>
      <c r="BF71" s="148"/>
      <c r="BG71" s="148"/>
      <c r="BH71" s="148"/>
    </row>
    <row r="72" spans="1:60" ht="22.5" outlineLevel="1" x14ac:dyDescent="0.2">
      <c r="A72" s="177">
        <v>38</v>
      </c>
      <c r="B72" s="178" t="s">
        <v>355</v>
      </c>
      <c r="C72" s="187" t="s">
        <v>526</v>
      </c>
      <c r="D72" s="179" t="s">
        <v>288</v>
      </c>
      <c r="E72" s="180">
        <v>1</v>
      </c>
      <c r="F72" s="181"/>
      <c r="G72" s="182">
        <f t="shared" si="7"/>
        <v>0</v>
      </c>
      <c r="H72" s="181"/>
      <c r="I72" s="182">
        <f t="shared" si="8"/>
        <v>0</v>
      </c>
      <c r="J72" s="181"/>
      <c r="K72" s="182">
        <f t="shared" si="9"/>
        <v>0</v>
      </c>
      <c r="L72" s="182">
        <v>21</v>
      </c>
      <c r="M72" s="182">
        <f t="shared" si="10"/>
        <v>0</v>
      </c>
      <c r="N72" s="180">
        <v>1.3600000000000001E-3</v>
      </c>
      <c r="O72" s="180">
        <f t="shared" si="11"/>
        <v>0</v>
      </c>
      <c r="P72" s="180">
        <v>0</v>
      </c>
      <c r="Q72" s="180">
        <f t="shared" si="12"/>
        <v>0</v>
      </c>
      <c r="R72" s="182"/>
      <c r="S72" s="182" t="s">
        <v>228</v>
      </c>
      <c r="T72" s="183" t="s">
        <v>207</v>
      </c>
      <c r="U72" s="158">
        <v>0</v>
      </c>
      <c r="V72" s="158">
        <f t="shared" si="13"/>
        <v>0</v>
      </c>
      <c r="W72" s="158"/>
      <c r="X72" s="158" t="s">
        <v>197</v>
      </c>
      <c r="Y72" s="158" t="s">
        <v>198</v>
      </c>
      <c r="Z72" s="148"/>
      <c r="AA72" s="148"/>
      <c r="AB72" s="148"/>
      <c r="AC72" s="148"/>
      <c r="AD72" s="148"/>
      <c r="AE72" s="148"/>
      <c r="AF72" s="148"/>
      <c r="AG72" s="148" t="s">
        <v>208</v>
      </c>
      <c r="AH72" s="148"/>
      <c r="AI72" s="148"/>
      <c r="AJ72" s="148"/>
      <c r="AK72" s="148"/>
      <c r="AL72" s="148"/>
      <c r="AM72" s="148"/>
      <c r="AN72" s="148"/>
      <c r="AO72" s="148"/>
      <c r="AP72" s="148"/>
      <c r="AQ72" s="148"/>
      <c r="AR72" s="148"/>
      <c r="AS72" s="148"/>
      <c r="AT72" s="148"/>
      <c r="AU72" s="148"/>
      <c r="AV72" s="148"/>
      <c r="AW72" s="148"/>
      <c r="AX72" s="148"/>
      <c r="AY72" s="148"/>
      <c r="AZ72" s="148"/>
      <c r="BA72" s="148"/>
      <c r="BB72" s="148"/>
      <c r="BC72" s="148"/>
      <c r="BD72" s="148"/>
      <c r="BE72" s="148"/>
      <c r="BF72" s="148"/>
      <c r="BG72" s="148"/>
      <c r="BH72" s="148"/>
    </row>
    <row r="73" spans="1:60" outlineLevel="1" x14ac:dyDescent="0.2">
      <c r="A73" s="177">
        <v>39</v>
      </c>
      <c r="B73" s="178" t="s">
        <v>357</v>
      </c>
      <c r="C73" s="187" t="s">
        <v>515</v>
      </c>
      <c r="D73" s="179" t="s">
        <v>288</v>
      </c>
      <c r="E73" s="180">
        <v>2</v>
      </c>
      <c r="F73" s="181"/>
      <c r="G73" s="182">
        <f t="shared" si="7"/>
        <v>0</v>
      </c>
      <c r="H73" s="181"/>
      <c r="I73" s="182">
        <f t="shared" si="8"/>
        <v>0</v>
      </c>
      <c r="J73" s="181"/>
      <c r="K73" s="182">
        <f t="shared" si="9"/>
        <v>0</v>
      </c>
      <c r="L73" s="182">
        <v>21</v>
      </c>
      <c r="M73" s="182">
        <f t="shared" si="10"/>
        <v>0</v>
      </c>
      <c r="N73" s="180">
        <v>1E-4</v>
      </c>
      <c r="O73" s="180">
        <f t="shared" si="11"/>
        <v>0</v>
      </c>
      <c r="P73" s="180">
        <v>0</v>
      </c>
      <c r="Q73" s="180">
        <f t="shared" si="12"/>
        <v>0</v>
      </c>
      <c r="R73" s="182"/>
      <c r="S73" s="182" t="s">
        <v>228</v>
      </c>
      <c r="T73" s="183" t="s">
        <v>207</v>
      </c>
      <c r="U73" s="158">
        <v>0</v>
      </c>
      <c r="V73" s="158">
        <f t="shared" si="13"/>
        <v>0</v>
      </c>
      <c r="W73" s="158"/>
      <c r="X73" s="158" t="s">
        <v>255</v>
      </c>
      <c r="Y73" s="158" t="s">
        <v>198</v>
      </c>
      <c r="Z73" s="148"/>
      <c r="AA73" s="148"/>
      <c r="AB73" s="148"/>
      <c r="AC73" s="148"/>
      <c r="AD73" s="148"/>
      <c r="AE73" s="148"/>
      <c r="AF73" s="148"/>
      <c r="AG73" s="148" t="s">
        <v>256</v>
      </c>
      <c r="AH73" s="148"/>
      <c r="AI73" s="148"/>
      <c r="AJ73" s="148"/>
      <c r="AK73" s="148"/>
      <c r="AL73" s="148"/>
      <c r="AM73" s="148"/>
      <c r="AN73" s="148"/>
      <c r="AO73" s="148"/>
      <c r="AP73" s="148"/>
      <c r="AQ73" s="148"/>
      <c r="AR73" s="148"/>
      <c r="AS73" s="148"/>
      <c r="AT73" s="148"/>
      <c r="AU73" s="148"/>
      <c r="AV73" s="148"/>
      <c r="AW73" s="148"/>
      <c r="AX73" s="148"/>
      <c r="AY73" s="148"/>
      <c r="AZ73" s="148"/>
      <c r="BA73" s="148"/>
      <c r="BB73" s="148"/>
      <c r="BC73" s="148"/>
      <c r="BD73" s="148"/>
      <c r="BE73" s="148"/>
      <c r="BF73" s="148"/>
      <c r="BG73" s="148"/>
      <c r="BH73" s="148"/>
    </row>
    <row r="74" spans="1:60" outlineLevel="1" x14ac:dyDescent="0.2">
      <c r="A74" s="177">
        <v>40</v>
      </c>
      <c r="B74" s="178" t="s">
        <v>359</v>
      </c>
      <c r="C74" s="187" t="s">
        <v>527</v>
      </c>
      <c r="D74" s="179" t="s">
        <v>288</v>
      </c>
      <c r="E74" s="180">
        <v>4</v>
      </c>
      <c r="F74" s="181"/>
      <c r="G74" s="182">
        <f t="shared" si="7"/>
        <v>0</v>
      </c>
      <c r="H74" s="181"/>
      <c r="I74" s="182">
        <f t="shared" si="8"/>
        <v>0</v>
      </c>
      <c r="J74" s="181"/>
      <c r="K74" s="182">
        <f t="shared" si="9"/>
        <v>0</v>
      </c>
      <c r="L74" s="182">
        <v>21</v>
      </c>
      <c r="M74" s="182">
        <f t="shared" si="10"/>
        <v>0</v>
      </c>
      <c r="N74" s="180">
        <v>6.9999999999999994E-5</v>
      </c>
      <c r="O74" s="180">
        <f t="shared" si="11"/>
        <v>0</v>
      </c>
      <c r="P74" s="180">
        <v>0</v>
      </c>
      <c r="Q74" s="180">
        <f t="shared" si="12"/>
        <v>0</v>
      </c>
      <c r="R74" s="182"/>
      <c r="S74" s="182" t="s">
        <v>301</v>
      </c>
      <c r="T74" s="183" t="s">
        <v>207</v>
      </c>
      <c r="U74" s="158">
        <v>0</v>
      </c>
      <c r="V74" s="158">
        <f t="shared" si="13"/>
        <v>0</v>
      </c>
      <c r="W74" s="158"/>
      <c r="X74" s="158" t="s">
        <v>255</v>
      </c>
      <c r="Y74" s="158" t="s">
        <v>198</v>
      </c>
      <c r="Z74" s="148"/>
      <c r="AA74" s="148"/>
      <c r="AB74" s="148"/>
      <c r="AC74" s="148"/>
      <c r="AD74" s="148"/>
      <c r="AE74" s="148"/>
      <c r="AF74" s="148"/>
      <c r="AG74" s="148" t="s">
        <v>256</v>
      </c>
      <c r="AH74" s="148"/>
      <c r="AI74" s="148"/>
      <c r="AJ74" s="148"/>
      <c r="AK74" s="148"/>
      <c r="AL74" s="148"/>
      <c r="AM74" s="148"/>
      <c r="AN74" s="148"/>
      <c r="AO74" s="148"/>
      <c r="AP74" s="148"/>
      <c r="AQ74" s="148"/>
      <c r="AR74" s="148"/>
      <c r="AS74" s="148"/>
      <c r="AT74" s="148"/>
      <c r="AU74" s="148"/>
      <c r="AV74" s="148"/>
      <c r="AW74" s="148"/>
      <c r="AX74" s="148"/>
      <c r="AY74" s="148"/>
      <c r="AZ74" s="148"/>
      <c r="BA74" s="148"/>
      <c r="BB74" s="148"/>
      <c r="BC74" s="148"/>
      <c r="BD74" s="148"/>
      <c r="BE74" s="148"/>
      <c r="BF74" s="148"/>
      <c r="BG74" s="148"/>
      <c r="BH74" s="148"/>
    </row>
    <row r="75" spans="1:60" outlineLevel="1" x14ac:dyDescent="0.2">
      <c r="A75" s="263">
        <v>41</v>
      </c>
      <c r="B75" s="264" t="s">
        <v>361</v>
      </c>
      <c r="C75" s="265" t="s">
        <v>528</v>
      </c>
      <c r="D75" s="179" t="s">
        <v>288</v>
      </c>
      <c r="E75" s="180">
        <v>1</v>
      </c>
      <c r="F75" s="181"/>
      <c r="G75" s="182">
        <f t="shared" si="7"/>
        <v>0</v>
      </c>
      <c r="H75" s="181"/>
      <c r="I75" s="182">
        <f t="shared" si="8"/>
        <v>0</v>
      </c>
      <c r="J75" s="181"/>
      <c r="K75" s="182">
        <f t="shared" si="9"/>
        <v>0</v>
      </c>
      <c r="L75" s="182">
        <v>21</v>
      </c>
      <c r="M75" s="182">
        <f t="shared" si="10"/>
        <v>0</v>
      </c>
      <c r="N75" s="180">
        <v>1.6199999999999999E-2</v>
      </c>
      <c r="O75" s="180">
        <f t="shared" si="11"/>
        <v>0.02</v>
      </c>
      <c r="P75" s="180">
        <v>0</v>
      </c>
      <c r="Q75" s="180">
        <f t="shared" si="12"/>
        <v>0</v>
      </c>
      <c r="R75" s="182"/>
      <c r="S75" s="182" t="s">
        <v>301</v>
      </c>
      <c r="T75" s="183" t="s">
        <v>207</v>
      </c>
      <c r="U75" s="158">
        <v>0</v>
      </c>
      <c r="V75" s="158">
        <f t="shared" si="13"/>
        <v>0</v>
      </c>
      <c r="W75" s="158"/>
      <c r="X75" s="158" t="s">
        <v>255</v>
      </c>
      <c r="Y75" s="158" t="s">
        <v>198</v>
      </c>
      <c r="Z75" s="148"/>
      <c r="AA75" s="148"/>
      <c r="AB75" s="148"/>
      <c r="AC75" s="148"/>
      <c r="AD75" s="148"/>
      <c r="AE75" s="148"/>
      <c r="AF75" s="148"/>
      <c r="AG75" s="148" t="s">
        <v>256</v>
      </c>
      <c r="AH75" s="148"/>
      <c r="AI75" s="148"/>
      <c r="AJ75" s="148"/>
      <c r="AK75" s="148"/>
      <c r="AL75" s="148"/>
      <c r="AM75" s="148"/>
      <c r="AN75" s="148"/>
      <c r="AO75" s="148"/>
      <c r="AP75" s="148"/>
      <c r="AQ75" s="148"/>
      <c r="AR75" s="148"/>
      <c r="AS75" s="148"/>
      <c r="AT75" s="148"/>
      <c r="AU75" s="148"/>
      <c r="AV75" s="148"/>
      <c r="AW75" s="148"/>
      <c r="AX75" s="148"/>
      <c r="AY75" s="148"/>
      <c r="AZ75" s="148"/>
      <c r="BA75" s="148"/>
      <c r="BB75" s="148"/>
      <c r="BC75" s="148"/>
      <c r="BD75" s="148"/>
      <c r="BE75" s="148"/>
      <c r="BF75" s="148"/>
      <c r="BG75" s="148"/>
      <c r="BH75" s="148"/>
    </row>
    <row r="76" spans="1:60" ht="22.5" outlineLevel="1" x14ac:dyDescent="0.2">
      <c r="A76" s="169">
        <v>42</v>
      </c>
      <c r="B76" s="170" t="s">
        <v>363</v>
      </c>
      <c r="C76" s="185" t="s">
        <v>364</v>
      </c>
      <c r="D76" s="171" t="s">
        <v>288</v>
      </c>
      <c r="E76" s="172">
        <v>1</v>
      </c>
      <c r="F76" s="173"/>
      <c r="G76" s="174">
        <f t="shared" si="7"/>
        <v>0</v>
      </c>
      <c r="H76" s="173"/>
      <c r="I76" s="174">
        <f t="shared" si="8"/>
        <v>0</v>
      </c>
      <c r="J76" s="173"/>
      <c r="K76" s="174">
        <f t="shared" si="9"/>
        <v>0</v>
      </c>
      <c r="L76" s="174">
        <v>21</v>
      </c>
      <c r="M76" s="174">
        <f t="shared" si="10"/>
        <v>0</v>
      </c>
      <c r="N76" s="172">
        <v>3.2000000000000001E-2</v>
      </c>
      <c r="O76" s="172">
        <f t="shared" si="11"/>
        <v>0.03</v>
      </c>
      <c r="P76" s="172">
        <v>0</v>
      </c>
      <c r="Q76" s="172">
        <f t="shared" si="12"/>
        <v>0</v>
      </c>
      <c r="R76" s="174" t="s">
        <v>317</v>
      </c>
      <c r="S76" s="174" t="s">
        <v>195</v>
      </c>
      <c r="T76" s="175" t="s">
        <v>196</v>
      </c>
      <c r="U76" s="158">
        <v>0</v>
      </c>
      <c r="V76" s="158">
        <f t="shared" si="13"/>
        <v>0</v>
      </c>
      <c r="W76" s="158"/>
      <c r="X76" s="158" t="s">
        <v>255</v>
      </c>
      <c r="Y76" s="158" t="s">
        <v>198</v>
      </c>
      <c r="Z76" s="148"/>
      <c r="AA76" s="148"/>
      <c r="AB76" s="148"/>
      <c r="AC76" s="148"/>
      <c r="AD76" s="148"/>
      <c r="AE76" s="148"/>
      <c r="AF76" s="148"/>
      <c r="AG76" s="148" t="s">
        <v>318</v>
      </c>
      <c r="AH76" s="148"/>
      <c r="AI76" s="148"/>
      <c r="AJ76" s="148"/>
      <c r="AK76" s="148"/>
      <c r="AL76" s="148"/>
      <c r="AM76" s="148"/>
      <c r="AN76" s="148"/>
      <c r="AO76" s="148"/>
      <c r="AP76" s="148"/>
      <c r="AQ76" s="148"/>
      <c r="AR76" s="148"/>
      <c r="AS76" s="148"/>
      <c r="AT76" s="148"/>
      <c r="AU76" s="148"/>
      <c r="AV76" s="148"/>
      <c r="AW76" s="148"/>
      <c r="AX76" s="148"/>
      <c r="AY76" s="148"/>
      <c r="AZ76" s="148"/>
      <c r="BA76" s="148"/>
      <c r="BB76" s="148"/>
      <c r="BC76" s="148"/>
      <c r="BD76" s="148"/>
      <c r="BE76" s="148"/>
      <c r="BF76" s="148"/>
      <c r="BG76" s="148"/>
      <c r="BH76" s="148"/>
    </row>
    <row r="77" spans="1:60" outlineLevel="2" x14ac:dyDescent="0.2">
      <c r="A77" s="155"/>
      <c r="B77" s="156"/>
      <c r="C77" s="186" t="s">
        <v>529</v>
      </c>
      <c r="D77" s="159"/>
      <c r="E77" s="160">
        <v>1</v>
      </c>
      <c r="F77" s="158"/>
      <c r="G77" s="158"/>
      <c r="H77" s="158"/>
      <c r="I77" s="158"/>
      <c r="J77" s="158"/>
      <c r="K77" s="158"/>
      <c r="L77" s="158"/>
      <c r="M77" s="158"/>
      <c r="N77" s="157"/>
      <c r="O77" s="157"/>
      <c r="P77" s="157"/>
      <c r="Q77" s="157"/>
      <c r="R77" s="158"/>
      <c r="S77" s="158"/>
      <c r="T77" s="158"/>
      <c r="U77" s="158"/>
      <c r="V77" s="158"/>
      <c r="W77" s="158"/>
      <c r="X77" s="158"/>
      <c r="Y77" s="158"/>
      <c r="Z77" s="148"/>
      <c r="AA77" s="148"/>
      <c r="AB77" s="148"/>
      <c r="AC77" s="148"/>
      <c r="AD77" s="148"/>
      <c r="AE77" s="148"/>
      <c r="AF77" s="148"/>
      <c r="AG77" s="148" t="s">
        <v>203</v>
      </c>
      <c r="AH77" s="148">
        <v>5</v>
      </c>
      <c r="AI77" s="148"/>
      <c r="AJ77" s="148"/>
      <c r="AK77" s="148"/>
      <c r="AL77" s="148"/>
      <c r="AM77" s="148"/>
      <c r="AN77" s="148"/>
      <c r="AO77" s="148"/>
      <c r="AP77" s="148"/>
      <c r="AQ77" s="148"/>
      <c r="AR77" s="148"/>
      <c r="AS77" s="148"/>
      <c r="AT77" s="148"/>
      <c r="AU77" s="148"/>
      <c r="AV77" s="148"/>
      <c r="AW77" s="148"/>
      <c r="AX77" s="148"/>
      <c r="AY77" s="148"/>
      <c r="AZ77" s="148"/>
      <c r="BA77" s="148"/>
      <c r="BB77" s="148"/>
      <c r="BC77" s="148"/>
      <c r="BD77" s="148"/>
      <c r="BE77" s="148"/>
      <c r="BF77" s="148"/>
      <c r="BG77" s="148"/>
      <c r="BH77" s="148"/>
    </row>
    <row r="78" spans="1:60" outlineLevel="1" x14ac:dyDescent="0.2">
      <c r="A78" s="169">
        <v>43</v>
      </c>
      <c r="B78" s="170" t="s">
        <v>366</v>
      </c>
      <c r="C78" s="185" t="s">
        <v>367</v>
      </c>
      <c r="D78" s="171" t="s">
        <v>288</v>
      </c>
      <c r="E78" s="172">
        <v>1</v>
      </c>
      <c r="F78" s="173"/>
      <c r="G78" s="174">
        <f>ROUND(E78*F78,2)</f>
        <v>0</v>
      </c>
      <c r="H78" s="173"/>
      <c r="I78" s="174">
        <f>ROUND(E78*H78,2)</f>
        <v>0</v>
      </c>
      <c r="J78" s="173"/>
      <c r="K78" s="174">
        <f>ROUND(E78*J78,2)</f>
        <v>0</v>
      </c>
      <c r="L78" s="174">
        <v>21</v>
      </c>
      <c r="M78" s="174">
        <f>G78*(1+L78/100)</f>
        <v>0</v>
      </c>
      <c r="N78" s="172">
        <v>1.9E-3</v>
      </c>
      <c r="O78" s="172">
        <f>ROUND(E78*N78,2)</f>
        <v>0</v>
      </c>
      <c r="P78" s="172">
        <v>0</v>
      </c>
      <c r="Q78" s="172">
        <f>ROUND(E78*P78,2)</f>
        <v>0</v>
      </c>
      <c r="R78" s="174" t="s">
        <v>317</v>
      </c>
      <c r="S78" s="174" t="s">
        <v>195</v>
      </c>
      <c r="T78" s="175" t="s">
        <v>196</v>
      </c>
      <c r="U78" s="158">
        <v>0</v>
      </c>
      <c r="V78" s="158">
        <f>ROUND(E78*U78,2)</f>
        <v>0</v>
      </c>
      <c r="W78" s="158"/>
      <c r="X78" s="158" t="s">
        <v>255</v>
      </c>
      <c r="Y78" s="158" t="s">
        <v>198</v>
      </c>
      <c r="Z78" s="148"/>
      <c r="AA78" s="148"/>
      <c r="AB78" s="148"/>
      <c r="AC78" s="148"/>
      <c r="AD78" s="148"/>
      <c r="AE78" s="148"/>
      <c r="AF78" s="148"/>
      <c r="AG78" s="148" t="s">
        <v>318</v>
      </c>
      <c r="AH78" s="148"/>
      <c r="AI78" s="148"/>
      <c r="AJ78" s="148"/>
      <c r="AK78" s="148"/>
      <c r="AL78" s="148"/>
      <c r="AM78" s="148"/>
      <c r="AN78" s="148"/>
      <c r="AO78" s="148"/>
      <c r="AP78" s="148"/>
      <c r="AQ78" s="148"/>
      <c r="AR78" s="148"/>
      <c r="AS78" s="148"/>
      <c r="AT78" s="148"/>
      <c r="AU78" s="148"/>
      <c r="AV78" s="148"/>
      <c r="AW78" s="148"/>
      <c r="AX78" s="148"/>
      <c r="AY78" s="148"/>
      <c r="AZ78" s="148"/>
      <c r="BA78" s="148"/>
      <c r="BB78" s="148"/>
      <c r="BC78" s="148"/>
      <c r="BD78" s="148"/>
      <c r="BE78" s="148"/>
      <c r="BF78" s="148"/>
      <c r="BG78" s="148"/>
      <c r="BH78" s="148"/>
    </row>
    <row r="79" spans="1:60" outlineLevel="2" x14ac:dyDescent="0.2">
      <c r="A79" s="155"/>
      <c r="B79" s="156"/>
      <c r="C79" s="186" t="s">
        <v>530</v>
      </c>
      <c r="D79" s="159"/>
      <c r="E79" s="160">
        <v>1</v>
      </c>
      <c r="F79" s="158"/>
      <c r="G79" s="158"/>
      <c r="H79" s="158"/>
      <c r="I79" s="158"/>
      <c r="J79" s="158"/>
      <c r="K79" s="158"/>
      <c r="L79" s="158"/>
      <c r="M79" s="158"/>
      <c r="N79" s="157"/>
      <c r="O79" s="157"/>
      <c r="P79" s="157"/>
      <c r="Q79" s="157"/>
      <c r="R79" s="158"/>
      <c r="S79" s="158"/>
      <c r="T79" s="158"/>
      <c r="U79" s="158"/>
      <c r="V79" s="158"/>
      <c r="W79" s="158"/>
      <c r="X79" s="158"/>
      <c r="Y79" s="158"/>
      <c r="Z79" s="148"/>
      <c r="AA79" s="148"/>
      <c r="AB79" s="148"/>
      <c r="AC79" s="148"/>
      <c r="AD79" s="148"/>
      <c r="AE79" s="148"/>
      <c r="AF79" s="148"/>
      <c r="AG79" s="148" t="s">
        <v>203</v>
      </c>
      <c r="AH79" s="148">
        <v>5</v>
      </c>
      <c r="AI79" s="148"/>
      <c r="AJ79" s="148"/>
      <c r="AK79" s="148"/>
      <c r="AL79" s="148"/>
      <c r="AM79" s="148"/>
      <c r="AN79" s="148"/>
      <c r="AO79" s="148"/>
      <c r="AP79" s="148"/>
      <c r="AQ79" s="148"/>
      <c r="AR79" s="148"/>
      <c r="AS79" s="148"/>
      <c r="AT79" s="148"/>
      <c r="AU79" s="148"/>
      <c r="AV79" s="148"/>
      <c r="AW79" s="148"/>
      <c r="AX79" s="148"/>
      <c r="AY79" s="148"/>
      <c r="AZ79" s="148"/>
      <c r="BA79" s="148"/>
      <c r="BB79" s="148"/>
      <c r="BC79" s="148"/>
      <c r="BD79" s="148"/>
      <c r="BE79" s="148"/>
      <c r="BF79" s="148"/>
      <c r="BG79" s="148"/>
      <c r="BH79" s="148"/>
    </row>
    <row r="80" spans="1:60" outlineLevel="1" x14ac:dyDescent="0.2">
      <c r="A80" s="177">
        <v>44</v>
      </c>
      <c r="B80" s="178" t="s">
        <v>369</v>
      </c>
      <c r="C80" s="187" t="s">
        <v>531</v>
      </c>
      <c r="D80" s="179" t="s">
        <v>288</v>
      </c>
      <c r="E80" s="180">
        <v>1</v>
      </c>
      <c r="F80" s="181"/>
      <c r="G80" s="182">
        <f>ROUND(E80*F80,2)</f>
        <v>0</v>
      </c>
      <c r="H80" s="181"/>
      <c r="I80" s="182">
        <f>ROUND(E80*H80,2)</f>
        <v>0</v>
      </c>
      <c r="J80" s="181"/>
      <c r="K80" s="182">
        <f>ROUND(E80*J80,2)</f>
        <v>0</v>
      </c>
      <c r="L80" s="182">
        <v>21</v>
      </c>
      <c r="M80" s="182">
        <f>G80*(1+L80/100)</f>
        <v>0</v>
      </c>
      <c r="N80" s="180">
        <v>1.34E-2</v>
      </c>
      <c r="O80" s="180">
        <f>ROUND(E80*N80,2)</f>
        <v>0.01</v>
      </c>
      <c r="P80" s="180">
        <v>0</v>
      </c>
      <c r="Q80" s="180">
        <f>ROUND(E80*P80,2)</f>
        <v>0</v>
      </c>
      <c r="R80" s="182"/>
      <c r="S80" s="182" t="s">
        <v>301</v>
      </c>
      <c r="T80" s="183" t="s">
        <v>207</v>
      </c>
      <c r="U80" s="158">
        <v>0</v>
      </c>
      <c r="V80" s="158">
        <f>ROUND(E80*U80,2)</f>
        <v>0</v>
      </c>
      <c r="W80" s="158"/>
      <c r="X80" s="158" t="s">
        <v>255</v>
      </c>
      <c r="Y80" s="158" t="s">
        <v>198</v>
      </c>
      <c r="Z80" s="148"/>
      <c r="AA80" s="148"/>
      <c r="AB80" s="148"/>
      <c r="AC80" s="148"/>
      <c r="AD80" s="148"/>
      <c r="AE80" s="148"/>
      <c r="AF80" s="148"/>
      <c r="AG80" s="148" t="s">
        <v>256</v>
      </c>
      <c r="AH80" s="148"/>
      <c r="AI80" s="148"/>
      <c r="AJ80" s="148"/>
      <c r="AK80" s="148"/>
      <c r="AL80" s="148"/>
      <c r="AM80" s="148"/>
      <c r="AN80" s="148"/>
      <c r="AO80" s="148"/>
      <c r="AP80" s="148"/>
      <c r="AQ80" s="148"/>
      <c r="AR80" s="148"/>
      <c r="AS80" s="148"/>
      <c r="AT80" s="148"/>
      <c r="AU80" s="148"/>
      <c r="AV80" s="148"/>
      <c r="AW80" s="148"/>
      <c r="AX80" s="148"/>
      <c r="AY80" s="148"/>
      <c r="AZ80" s="148"/>
      <c r="BA80" s="148"/>
      <c r="BB80" s="148"/>
      <c r="BC80" s="148"/>
      <c r="BD80" s="148"/>
      <c r="BE80" s="148"/>
      <c r="BF80" s="148"/>
      <c r="BG80" s="148"/>
      <c r="BH80" s="148"/>
    </row>
    <row r="81" spans="1:60" outlineLevel="1" x14ac:dyDescent="0.2">
      <c r="A81" s="177">
        <v>45</v>
      </c>
      <c r="B81" s="178" t="s">
        <v>371</v>
      </c>
      <c r="C81" s="187" t="s">
        <v>517</v>
      </c>
      <c r="D81" s="179" t="s">
        <v>288</v>
      </c>
      <c r="E81" s="180">
        <v>1</v>
      </c>
      <c r="F81" s="181"/>
      <c r="G81" s="182">
        <f>ROUND(E81*F81,2)</f>
        <v>0</v>
      </c>
      <c r="H81" s="181"/>
      <c r="I81" s="182">
        <f>ROUND(E81*H81,2)</f>
        <v>0</v>
      </c>
      <c r="J81" s="181"/>
      <c r="K81" s="182">
        <f>ROUND(E81*J81,2)</f>
        <v>0</v>
      </c>
      <c r="L81" s="182">
        <v>21</v>
      </c>
      <c r="M81" s="182">
        <f>G81*(1+L81/100)</f>
        <v>0</v>
      </c>
      <c r="N81" s="180">
        <v>1.12E-2</v>
      </c>
      <c r="O81" s="180">
        <f>ROUND(E81*N81,2)</f>
        <v>0.01</v>
      </c>
      <c r="P81" s="180">
        <v>0</v>
      </c>
      <c r="Q81" s="180">
        <f>ROUND(E81*P81,2)</f>
        <v>0</v>
      </c>
      <c r="R81" s="182"/>
      <c r="S81" s="182" t="s">
        <v>228</v>
      </c>
      <c r="T81" s="183" t="s">
        <v>207</v>
      </c>
      <c r="U81" s="158">
        <v>0</v>
      </c>
      <c r="V81" s="158">
        <f>ROUND(E81*U81,2)</f>
        <v>0</v>
      </c>
      <c r="W81" s="158"/>
      <c r="X81" s="158" t="s">
        <v>255</v>
      </c>
      <c r="Y81" s="158" t="s">
        <v>198</v>
      </c>
      <c r="Z81" s="148"/>
      <c r="AA81" s="148"/>
      <c r="AB81" s="148"/>
      <c r="AC81" s="148"/>
      <c r="AD81" s="148"/>
      <c r="AE81" s="148"/>
      <c r="AF81" s="148"/>
      <c r="AG81" s="148" t="s">
        <v>256</v>
      </c>
      <c r="AH81" s="148"/>
      <c r="AI81" s="148"/>
      <c r="AJ81" s="148"/>
      <c r="AK81" s="148"/>
      <c r="AL81" s="148"/>
      <c r="AM81" s="148"/>
      <c r="AN81" s="148"/>
      <c r="AO81" s="148"/>
      <c r="AP81" s="148"/>
      <c r="AQ81" s="148"/>
      <c r="AR81" s="148"/>
      <c r="AS81" s="148"/>
      <c r="AT81" s="148"/>
      <c r="AU81" s="148"/>
      <c r="AV81" s="148"/>
      <c r="AW81" s="148"/>
      <c r="AX81" s="148"/>
      <c r="AY81" s="148"/>
      <c r="AZ81" s="148"/>
      <c r="BA81" s="148"/>
      <c r="BB81" s="148"/>
      <c r="BC81" s="148"/>
      <c r="BD81" s="148"/>
      <c r="BE81" s="148"/>
      <c r="BF81" s="148"/>
      <c r="BG81" s="148"/>
      <c r="BH81" s="148"/>
    </row>
    <row r="82" spans="1:60" outlineLevel="1" x14ac:dyDescent="0.2">
      <c r="A82" s="177">
        <v>46</v>
      </c>
      <c r="B82" s="178" t="s">
        <v>373</v>
      </c>
      <c r="C82" s="187" t="s">
        <v>532</v>
      </c>
      <c r="D82" s="179" t="s">
        <v>288</v>
      </c>
      <c r="E82" s="180">
        <v>40</v>
      </c>
      <c r="F82" s="181"/>
      <c r="G82" s="182">
        <f>ROUND(E82*F82,2)</f>
        <v>0</v>
      </c>
      <c r="H82" s="181"/>
      <c r="I82" s="182">
        <f>ROUND(E82*H82,2)</f>
        <v>0</v>
      </c>
      <c r="J82" s="181"/>
      <c r="K82" s="182">
        <f>ROUND(E82*J82,2)</f>
        <v>0</v>
      </c>
      <c r="L82" s="182">
        <v>21</v>
      </c>
      <c r="M82" s="182">
        <f>G82*(1+L82/100)</f>
        <v>0</v>
      </c>
      <c r="N82" s="180">
        <v>2.0000000000000001E-4</v>
      </c>
      <c r="O82" s="180">
        <f>ROUND(E82*N82,2)</f>
        <v>0.01</v>
      </c>
      <c r="P82" s="180">
        <v>0</v>
      </c>
      <c r="Q82" s="180">
        <f>ROUND(E82*P82,2)</f>
        <v>0</v>
      </c>
      <c r="R82" s="182"/>
      <c r="S82" s="182" t="s">
        <v>301</v>
      </c>
      <c r="T82" s="183" t="s">
        <v>207</v>
      </c>
      <c r="U82" s="158">
        <v>0</v>
      </c>
      <c r="V82" s="158">
        <f>ROUND(E82*U82,2)</f>
        <v>0</v>
      </c>
      <c r="W82" s="158"/>
      <c r="X82" s="158" t="s">
        <v>255</v>
      </c>
      <c r="Y82" s="158" t="s">
        <v>198</v>
      </c>
      <c r="Z82" s="148"/>
      <c r="AA82" s="148"/>
      <c r="AB82" s="148"/>
      <c r="AC82" s="148"/>
      <c r="AD82" s="148"/>
      <c r="AE82" s="148"/>
      <c r="AF82" s="148"/>
      <c r="AG82" s="148" t="s">
        <v>256</v>
      </c>
      <c r="AH82" s="148"/>
      <c r="AI82" s="148"/>
      <c r="AJ82" s="148"/>
      <c r="AK82" s="148"/>
      <c r="AL82" s="148"/>
      <c r="AM82" s="148"/>
      <c r="AN82" s="148"/>
      <c r="AO82" s="148"/>
      <c r="AP82" s="148"/>
      <c r="AQ82" s="148"/>
      <c r="AR82" s="148"/>
      <c r="AS82" s="148"/>
      <c r="AT82" s="148"/>
      <c r="AU82" s="148"/>
      <c r="AV82" s="148"/>
      <c r="AW82" s="148"/>
      <c r="AX82" s="148"/>
      <c r="AY82" s="148"/>
      <c r="AZ82" s="148"/>
      <c r="BA82" s="148"/>
      <c r="BB82" s="148"/>
      <c r="BC82" s="148"/>
      <c r="BD82" s="148"/>
      <c r="BE82" s="148"/>
      <c r="BF82" s="148"/>
      <c r="BG82" s="148"/>
      <c r="BH82" s="148"/>
    </row>
    <row r="83" spans="1:60" outlineLevel="1" x14ac:dyDescent="0.2">
      <c r="A83" s="177">
        <v>47</v>
      </c>
      <c r="B83" s="178" t="s">
        <v>375</v>
      </c>
      <c r="C83" s="187" t="s">
        <v>376</v>
      </c>
      <c r="D83" s="179" t="s">
        <v>288</v>
      </c>
      <c r="E83" s="180">
        <v>1</v>
      </c>
      <c r="F83" s="181"/>
      <c r="G83" s="182">
        <f>ROUND(E83*F83,2)</f>
        <v>0</v>
      </c>
      <c r="H83" s="181"/>
      <c r="I83" s="182">
        <f>ROUND(E83*H83,2)</f>
        <v>0</v>
      </c>
      <c r="J83" s="181"/>
      <c r="K83" s="182">
        <f>ROUND(E83*J83,2)</f>
        <v>0</v>
      </c>
      <c r="L83" s="182">
        <v>21</v>
      </c>
      <c r="M83" s="182">
        <f>G83*(1+L83/100)</f>
        <v>0</v>
      </c>
      <c r="N83" s="180">
        <v>5.8900000000000003E-3</v>
      </c>
      <c r="O83" s="180">
        <f>ROUND(E83*N83,2)</f>
        <v>0.01</v>
      </c>
      <c r="P83" s="180">
        <v>0</v>
      </c>
      <c r="Q83" s="180">
        <f>ROUND(E83*P83,2)</f>
        <v>0</v>
      </c>
      <c r="R83" s="182"/>
      <c r="S83" s="182" t="s">
        <v>301</v>
      </c>
      <c r="T83" s="183" t="s">
        <v>207</v>
      </c>
      <c r="U83" s="158">
        <v>0</v>
      </c>
      <c r="V83" s="158">
        <f>ROUND(E83*U83,2)</f>
        <v>0</v>
      </c>
      <c r="W83" s="158"/>
      <c r="X83" s="158" t="s">
        <v>255</v>
      </c>
      <c r="Y83" s="158" t="s">
        <v>198</v>
      </c>
      <c r="Z83" s="148"/>
      <c r="AA83" s="148"/>
      <c r="AB83" s="148"/>
      <c r="AC83" s="148"/>
      <c r="AD83" s="148"/>
      <c r="AE83" s="148"/>
      <c r="AF83" s="148"/>
      <c r="AG83" s="148" t="s">
        <v>256</v>
      </c>
      <c r="AH83" s="148"/>
      <c r="AI83" s="148"/>
      <c r="AJ83" s="148"/>
      <c r="AK83" s="148"/>
      <c r="AL83" s="148"/>
      <c r="AM83" s="148"/>
      <c r="AN83" s="148"/>
      <c r="AO83" s="148"/>
      <c r="AP83" s="148"/>
      <c r="AQ83" s="148"/>
      <c r="AR83" s="148"/>
      <c r="AS83" s="148"/>
      <c r="AT83" s="148"/>
      <c r="AU83" s="148"/>
      <c r="AV83" s="148"/>
      <c r="AW83" s="148"/>
      <c r="AX83" s="148"/>
      <c r="AY83" s="148"/>
      <c r="AZ83" s="148"/>
      <c r="BA83" s="148"/>
      <c r="BB83" s="148"/>
      <c r="BC83" s="148"/>
      <c r="BD83" s="148"/>
      <c r="BE83" s="148"/>
      <c r="BF83" s="148"/>
      <c r="BG83" s="148"/>
      <c r="BH83" s="148"/>
    </row>
    <row r="84" spans="1:60" outlineLevel="1" x14ac:dyDescent="0.2">
      <c r="A84" s="177">
        <v>48</v>
      </c>
      <c r="B84" s="178" t="s">
        <v>377</v>
      </c>
      <c r="C84" s="187" t="s">
        <v>533</v>
      </c>
      <c r="D84" s="179" t="s">
        <v>288</v>
      </c>
      <c r="E84" s="180">
        <v>1</v>
      </c>
      <c r="F84" s="181"/>
      <c r="G84" s="182">
        <f>ROUND(E84*F84,2)</f>
        <v>0</v>
      </c>
      <c r="H84" s="181"/>
      <c r="I84" s="182">
        <f>ROUND(E84*H84,2)</f>
        <v>0</v>
      </c>
      <c r="J84" s="181"/>
      <c r="K84" s="182">
        <f>ROUND(E84*J84,2)</f>
        <v>0</v>
      </c>
      <c r="L84" s="182">
        <v>21</v>
      </c>
      <c r="M84" s="182">
        <f>G84*(1+L84/100)</f>
        <v>0</v>
      </c>
      <c r="N84" s="180">
        <v>3.1800000000000002E-2</v>
      </c>
      <c r="O84" s="180">
        <f>ROUND(E84*N84,2)</f>
        <v>0.03</v>
      </c>
      <c r="P84" s="180">
        <v>0</v>
      </c>
      <c r="Q84" s="180">
        <f>ROUND(E84*P84,2)</f>
        <v>0</v>
      </c>
      <c r="R84" s="182"/>
      <c r="S84" s="182" t="s">
        <v>301</v>
      </c>
      <c r="T84" s="183" t="s">
        <v>207</v>
      </c>
      <c r="U84" s="158">
        <v>0</v>
      </c>
      <c r="V84" s="158">
        <f>ROUND(E84*U84,2)</f>
        <v>0</v>
      </c>
      <c r="W84" s="158"/>
      <c r="X84" s="158" t="s">
        <v>255</v>
      </c>
      <c r="Y84" s="158" t="s">
        <v>198</v>
      </c>
      <c r="Z84" s="148"/>
      <c r="AA84" s="148"/>
      <c r="AB84" s="148"/>
      <c r="AC84" s="148"/>
      <c r="AD84" s="148"/>
      <c r="AE84" s="148"/>
      <c r="AF84" s="148"/>
      <c r="AG84" s="148" t="s">
        <v>256</v>
      </c>
      <c r="AH84" s="148"/>
      <c r="AI84" s="148"/>
      <c r="AJ84" s="148"/>
      <c r="AK84" s="148"/>
      <c r="AL84" s="148"/>
      <c r="AM84" s="148"/>
      <c r="AN84" s="148"/>
      <c r="AO84" s="148"/>
      <c r="AP84" s="148"/>
      <c r="AQ84" s="148"/>
      <c r="AR84" s="148"/>
      <c r="AS84" s="148"/>
      <c r="AT84" s="148"/>
      <c r="AU84" s="148"/>
      <c r="AV84" s="148"/>
      <c r="AW84" s="148"/>
      <c r="AX84" s="148"/>
      <c r="AY84" s="148"/>
      <c r="AZ84" s="148"/>
      <c r="BA84" s="148"/>
      <c r="BB84" s="148"/>
      <c r="BC84" s="148"/>
      <c r="BD84" s="148"/>
      <c r="BE84" s="148"/>
      <c r="BF84" s="148"/>
      <c r="BG84" s="148"/>
      <c r="BH84" s="148"/>
    </row>
    <row r="85" spans="1:60" x14ac:dyDescent="0.2">
      <c r="A85" s="162" t="s">
        <v>189</v>
      </c>
      <c r="B85" s="163" t="s">
        <v>142</v>
      </c>
      <c r="C85" s="184" t="s">
        <v>143</v>
      </c>
      <c r="D85" s="164"/>
      <c r="E85" s="165"/>
      <c r="F85" s="166"/>
      <c r="G85" s="166">
        <f>SUMIF(AG86:AG89,"&lt;&gt;NOR",G86:G89)</f>
        <v>0</v>
      </c>
      <c r="H85" s="166"/>
      <c r="I85" s="166">
        <f>SUM(I86:I89)</f>
        <v>0</v>
      </c>
      <c r="J85" s="166"/>
      <c r="K85" s="166">
        <f>SUM(K86:K89)</f>
        <v>0</v>
      </c>
      <c r="L85" s="166"/>
      <c r="M85" s="166">
        <f>SUM(M86:M89)</f>
        <v>0</v>
      </c>
      <c r="N85" s="165"/>
      <c r="O85" s="165">
        <f>SUM(O86:O89)</f>
        <v>0</v>
      </c>
      <c r="P85" s="165"/>
      <c r="Q85" s="165">
        <f>SUM(Q86:Q89)</f>
        <v>0</v>
      </c>
      <c r="R85" s="166"/>
      <c r="S85" s="166"/>
      <c r="T85" s="167"/>
      <c r="U85" s="161"/>
      <c r="V85" s="161">
        <f>SUM(V86:V89)</f>
        <v>0.55000000000000004</v>
      </c>
      <c r="W85" s="161"/>
      <c r="X85" s="161"/>
      <c r="Y85" s="161"/>
      <c r="AG85" t="s">
        <v>190</v>
      </c>
    </row>
    <row r="86" spans="1:60" ht="22.5" outlineLevel="1" x14ac:dyDescent="0.2">
      <c r="A86" s="169">
        <v>49</v>
      </c>
      <c r="B86" s="170" t="s">
        <v>400</v>
      </c>
      <c r="C86" s="185" t="s">
        <v>401</v>
      </c>
      <c r="D86" s="171" t="s">
        <v>246</v>
      </c>
      <c r="E86" s="172">
        <v>2.6190000000000002</v>
      </c>
      <c r="F86" s="173"/>
      <c r="G86" s="174">
        <f>ROUND(E86*F86,2)</f>
        <v>0</v>
      </c>
      <c r="H86" s="173"/>
      <c r="I86" s="174">
        <f>ROUND(E86*H86,2)</f>
        <v>0</v>
      </c>
      <c r="J86" s="173"/>
      <c r="K86" s="174">
        <f>ROUND(E86*J86,2)</f>
        <v>0</v>
      </c>
      <c r="L86" s="174">
        <v>21</v>
      </c>
      <c r="M86" s="174">
        <f>G86*(1+L86/100)</f>
        <v>0</v>
      </c>
      <c r="N86" s="172">
        <v>0</v>
      </c>
      <c r="O86" s="172">
        <f>ROUND(E86*N86,2)</f>
        <v>0</v>
      </c>
      <c r="P86" s="172">
        <v>0</v>
      </c>
      <c r="Q86" s="172">
        <f>ROUND(E86*P86,2)</f>
        <v>0</v>
      </c>
      <c r="R86" s="174" t="s">
        <v>224</v>
      </c>
      <c r="S86" s="174" t="s">
        <v>195</v>
      </c>
      <c r="T86" s="175" t="s">
        <v>207</v>
      </c>
      <c r="U86" s="158">
        <v>0.21149999999999999</v>
      </c>
      <c r="V86" s="158">
        <f>ROUND(E86*U86,2)</f>
        <v>0.55000000000000004</v>
      </c>
      <c r="W86" s="158"/>
      <c r="X86" s="158" t="s">
        <v>197</v>
      </c>
      <c r="Y86" s="158" t="s">
        <v>198</v>
      </c>
      <c r="Z86" s="148"/>
      <c r="AA86" s="148"/>
      <c r="AB86" s="148"/>
      <c r="AC86" s="148"/>
      <c r="AD86" s="148"/>
      <c r="AE86" s="148"/>
      <c r="AF86" s="148"/>
      <c r="AG86" s="148" t="s">
        <v>208</v>
      </c>
      <c r="AH86" s="148"/>
      <c r="AI86" s="148"/>
      <c r="AJ86" s="148"/>
      <c r="AK86" s="148"/>
      <c r="AL86" s="148"/>
      <c r="AM86" s="148"/>
      <c r="AN86" s="148"/>
      <c r="AO86" s="148"/>
      <c r="AP86" s="148"/>
      <c r="AQ86" s="148"/>
      <c r="AR86" s="148"/>
      <c r="AS86" s="148"/>
      <c r="AT86" s="148"/>
      <c r="AU86" s="148"/>
      <c r="AV86" s="148"/>
      <c r="AW86" s="148"/>
      <c r="AX86" s="148"/>
      <c r="AY86" s="148"/>
      <c r="AZ86" s="148"/>
      <c r="BA86" s="148"/>
      <c r="BB86" s="148"/>
      <c r="BC86" s="148"/>
      <c r="BD86" s="148"/>
      <c r="BE86" s="148"/>
      <c r="BF86" s="148"/>
      <c r="BG86" s="148"/>
      <c r="BH86" s="148"/>
    </row>
    <row r="87" spans="1:60" outlineLevel="2" x14ac:dyDescent="0.2">
      <c r="A87" s="155"/>
      <c r="B87" s="156"/>
      <c r="C87" s="247" t="s">
        <v>402</v>
      </c>
      <c r="D87" s="248"/>
      <c r="E87" s="248"/>
      <c r="F87" s="248"/>
      <c r="G87" s="248"/>
      <c r="H87" s="158"/>
      <c r="I87" s="158"/>
      <c r="J87" s="158"/>
      <c r="K87" s="158"/>
      <c r="L87" s="158"/>
      <c r="M87" s="158"/>
      <c r="N87" s="157"/>
      <c r="O87" s="157"/>
      <c r="P87" s="157"/>
      <c r="Q87" s="157"/>
      <c r="R87" s="158"/>
      <c r="S87" s="158"/>
      <c r="T87" s="158"/>
      <c r="U87" s="158"/>
      <c r="V87" s="158"/>
      <c r="W87" s="158"/>
      <c r="X87" s="158"/>
      <c r="Y87" s="158"/>
      <c r="Z87" s="148"/>
      <c r="AA87" s="148"/>
      <c r="AB87" s="148"/>
      <c r="AC87" s="148"/>
      <c r="AD87" s="148"/>
      <c r="AE87" s="148"/>
      <c r="AF87" s="148"/>
      <c r="AG87" s="148" t="s">
        <v>201</v>
      </c>
      <c r="AH87" s="148"/>
      <c r="AI87" s="148"/>
      <c r="AJ87" s="148"/>
      <c r="AK87" s="148"/>
      <c r="AL87" s="148"/>
      <c r="AM87" s="148"/>
      <c r="AN87" s="148"/>
      <c r="AO87" s="148"/>
      <c r="AP87" s="148"/>
      <c r="AQ87" s="148"/>
      <c r="AR87" s="148"/>
      <c r="AS87" s="148"/>
      <c r="AT87" s="148"/>
      <c r="AU87" s="148"/>
      <c r="AV87" s="148"/>
      <c r="AW87" s="148"/>
      <c r="AX87" s="148"/>
      <c r="AY87" s="148"/>
      <c r="AZ87" s="148"/>
      <c r="BA87" s="148"/>
      <c r="BB87" s="148"/>
      <c r="BC87" s="148"/>
      <c r="BD87" s="148"/>
      <c r="BE87" s="148"/>
      <c r="BF87" s="148"/>
      <c r="BG87" s="148"/>
      <c r="BH87" s="148"/>
    </row>
    <row r="88" spans="1:60" ht="22.5" outlineLevel="1" x14ac:dyDescent="0.2">
      <c r="A88" s="177">
        <v>50</v>
      </c>
      <c r="B88" s="178" t="s">
        <v>234</v>
      </c>
      <c r="C88" s="187" t="s">
        <v>235</v>
      </c>
      <c r="D88" s="179" t="s">
        <v>193</v>
      </c>
      <c r="E88" s="180">
        <v>187.24</v>
      </c>
      <c r="F88" s="181"/>
      <c r="G88" s="182">
        <f>ROUND(E88*F88,2)</f>
        <v>0</v>
      </c>
      <c r="H88" s="181"/>
      <c r="I88" s="182">
        <f>ROUND(E88*H88,2)</f>
        <v>0</v>
      </c>
      <c r="J88" s="181"/>
      <c r="K88" s="182">
        <f>ROUND(E88*J88,2)</f>
        <v>0</v>
      </c>
      <c r="L88" s="182">
        <v>21</v>
      </c>
      <c r="M88" s="182">
        <f>G88*(1+L88/100)</f>
        <v>0</v>
      </c>
      <c r="N88" s="180">
        <v>0</v>
      </c>
      <c r="O88" s="180">
        <f>ROUND(E88*N88,2)</f>
        <v>0</v>
      </c>
      <c r="P88" s="180">
        <v>0</v>
      </c>
      <c r="Q88" s="180">
        <f>ROUND(E88*P88,2)</f>
        <v>0</v>
      </c>
      <c r="R88" s="182"/>
      <c r="S88" s="182" t="s">
        <v>228</v>
      </c>
      <c r="T88" s="183" t="s">
        <v>207</v>
      </c>
      <c r="U88" s="158">
        <v>0</v>
      </c>
      <c r="V88" s="158">
        <f>ROUND(E88*U88,2)</f>
        <v>0</v>
      </c>
      <c r="W88" s="158"/>
      <c r="X88" s="158" t="s">
        <v>197</v>
      </c>
      <c r="Y88" s="158" t="s">
        <v>198</v>
      </c>
      <c r="Z88" s="148"/>
      <c r="AA88" s="148"/>
      <c r="AB88" s="148"/>
      <c r="AC88" s="148"/>
      <c r="AD88" s="148"/>
      <c r="AE88" s="148"/>
      <c r="AF88" s="148"/>
      <c r="AG88" s="148" t="s">
        <v>208</v>
      </c>
      <c r="AH88" s="148"/>
      <c r="AI88" s="148"/>
      <c r="AJ88" s="148"/>
      <c r="AK88" s="148"/>
      <c r="AL88" s="148"/>
      <c r="AM88" s="148"/>
      <c r="AN88" s="148"/>
      <c r="AO88" s="148"/>
      <c r="AP88" s="148"/>
      <c r="AQ88" s="148"/>
      <c r="AR88" s="148"/>
      <c r="AS88" s="148"/>
      <c r="AT88" s="148"/>
      <c r="AU88" s="148"/>
      <c r="AV88" s="148"/>
      <c r="AW88" s="148"/>
      <c r="AX88" s="148"/>
      <c r="AY88" s="148"/>
      <c r="AZ88" s="148"/>
      <c r="BA88" s="148"/>
      <c r="BB88" s="148"/>
      <c r="BC88" s="148"/>
      <c r="BD88" s="148"/>
      <c r="BE88" s="148"/>
      <c r="BF88" s="148"/>
      <c r="BG88" s="148"/>
      <c r="BH88" s="148"/>
    </row>
    <row r="89" spans="1:60" outlineLevel="1" x14ac:dyDescent="0.2">
      <c r="A89" s="169">
        <v>51</v>
      </c>
      <c r="B89" s="170" t="s">
        <v>239</v>
      </c>
      <c r="C89" s="185" t="s">
        <v>240</v>
      </c>
      <c r="D89" s="171" t="s">
        <v>193</v>
      </c>
      <c r="E89" s="172">
        <v>187.24</v>
      </c>
      <c r="F89" s="173"/>
      <c r="G89" s="174">
        <f>ROUND(E89*F89,2)</f>
        <v>0</v>
      </c>
      <c r="H89" s="173"/>
      <c r="I89" s="174">
        <f>ROUND(E89*H89,2)</f>
        <v>0</v>
      </c>
      <c r="J89" s="173"/>
      <c r="K89" s="174">
        <f>ROUND(E89*J89,2)</f>
        <v>0</v>
      </c>
      <c r="L89" s="174">
        <v>21</v>
      </c>
      <c r="M89" s="174">
        <f>G89*(1+L89/100)</f>
        <v>0</v>
      </c>
      <c r="N89" s="172">
        <v>0</v>
      </c>
      <c r="O89" s="172">
        <f>ROUND(E89*N89,2)</f>
        <v>0</v>
      </c>
      <c r="P89" s="172">
        <v>0</v>
      </c>
      <c r="Q89" s="172">
        <f>ROUND(E89*P89,2)</f>
        <v>0</v>
      </c>
      <c r="R89" s="174"/>
      <c r="S89" s="174" t="s">
        <v>228</v>
      </c>
      <c r="T89" s="175" t="s">
        <v>207</v>
      </c>
      <c r="U89" s="158">
        <v>0</v>
      </c>
      <c r="V89" s="158">
        <f>ROUND(E89*U89,2)</f>
        <v>0</v>
      </c>
      <c r="W89" s="158"/>
      <c r="X89" s="158" t="s">
        <v>197</v>
      </c>
      <c r="Y89" s="158" t="s">
        <v>198</v>
      </c>
      <c r="Z89" s="148"/>
      <c r="AA89" s="148"/>
      <c r="AB89" s="148"/>
      <c r="AC89" s="148"/>
      <c r="AD89" s="148"/>
      <c r="AE89" s="148"/>
      <c r="AF89" s="148"/>
      <c r="AG89" s="148" t="s">
        <v>208</v>
      </c>
      <c r="AH89" s="148"/>
      <c r="AI89" s="148"/>
      <c r="AJ89" s="148"/>
      <c r="AK89" s="148"/>
      <c r="AL89" s="148"/>
      <c r="AM89" s="148"/>
      <c r="AN89" s="148"/>
      <c r="AO89" s="148"/>
      <c r="AP89" s="148"/>
      <c r="AQ89" s="148"/>
      <c r="AR89" s="148"/>
      <c r="AS89" s="148"/>
      <c r="AT89" s="148"/>
      <c r="AU89" s="148"/>
      <c r="AV89" s="148"/>
      <c r="AW89" s="148"/>
      <c r="AX89" s="148"/>
      <c r="AY89" s="148"/>
      <c r="AZ89" s="148"/>
      <c r="BA89" s="148"/>
      <c r="BB89" s="148"/>
      <c r="BC89" s="148"/>
      <c r="BD89" s="148"/>
      <c r="BE89" s="148"/>
      <c r="BF89" s="148"/>
      <c r="BG89" s="148"/>
      <c r="BH89" s="148"/>
    </row>
    <row r="90" spans="1:60" x14ac:dyDescent="0.2">
      <c r="A90" s="3"/>
      <c r="B90" s="4"/>
      <c r="C90" s="188"/>
      <c r="D90" s="6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AE90">
        <v>12</v>
      </c>
      <c r="AF90">
        <v>21</v>
      </c>
      <c r="AG90" t="s">
        <v>175</v>
      </c>
    </row>
    <row r="91" spans="1:60" x14ac:dyDescent="0.2">
      <c r="A91" s="151"/>
      <c r="B91" s="152" t="s">
        <v>29</v>
      </c>
      <c r="C91" s="189"/>
      <c r="D91" s="153"/>
      <c r="E91" s="154"/>
      <c r="F91" s="154"/>
      <c r="G91" s="168">
        <f>G8+G32+G35+G67+G85</f>
        <v>0</v>
      </c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AE91">
        <f>SUMIF(L7:L89,AE90,G7:G89)</f>
        <v>0</v>
      </c>
      <c r="AF91">
        <f>SUMIF(L7:L89,AF90,G7:G89)</f>
        <v>0</v>
      </c>
      <c r="AG91" t="s">
        <v>403</v>
      </c>
    </row>
    <row r="92" spans="1:60" x14ac:dyDescent="0.2">
      <c r="C92" s="190"/>
      <c r="D92" s="10"/>
      <c r="AG92" t="s">
        <v>404</v>
      </c>
    </row>
    <row r="93" spans="1:60" x14ac:dyDescent="0.2">
      <c r="D93" s="10"/>
    </row>
    <row r="94" spans="1:60" x14ac:dyDescent="0.2">
      <c r="D94" s="10"/>
    </row>
    <row r="95" spans="1:60" x14ac:dyDescent="0.2">
      <c r="D95" s="10"/>
    </row>
    <row r="96" spans="1:60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xd1jyFmaY4SoX+NVad9LevM29JDNfcBWnujEIxLyoUcQU7xle60GFpJzVWonAOI49f9VPIWthaNQsavvpufzhw==" saltValue="pgnv09T8+/CiOEKj9e9+WA==" spinCount="100000" sheet="1" formatRows="0"/>
  <mergeCells count="16">
    <mergeCell ref="C13:G13"/>
    <mergeCell ref="A1:G1"/>
    <mergeCell ref="C2:G2"/>
    <mergeCell ref="C3:G3"/>
    <mergeCell ref="C4:G4"/>
    <mergeCell ref="C10:G10"/>
    <mergeCell ref="C53:G53"/>
    <mergeCell ref="C54:G54"/>
    <mergeCell ref="C69:G69"/>
    <mergeCell ref="C87:G87"/>
    <mergeCell ref="C15:G15"/>
    <mergeCell ref="C17:G17"/>
    <mergeCell ref="C20:G20"/>
    <mergeCell ref="C41:G41"/>
    <mergeCell ref="C46:G46"/>
    <mergeCell ref="C48:G48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FF3147-5FCF-4023-AA5B-180F38B55F5E}">
  <sheetPr>
    <outlinePr summaryBelow="0"/>
  </sheetPr>
  <dimension ref="A1:BH5000"/>
  <sheetViews>
    <sheetView workbookViewId="0">
      <pane ySplit="7" topLeftCell="A37" activePane="bottomLeft" state="frozen"/>
      <selection pane="bottomLeft" activeCell="C46" sqref="C46"/>
    </sheetView>
  </sheetViews>
  <sheetFormatPr defaultRowHeight="12.75" outlineLevelRow="3" x14ac:dyDescent="0.2"/>
  <cols>
    <col min="1" max="1" width="3.42578125" customWidth="1"/>
    <col min="2" max="2" width="12.5703125" style="122" customWidth="1"/>
    <col min="3" max="3" width="63.28515625" style="122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7" width="0" hidden="1" customWidth="1"/>
    <col min="18" max="18" width="6.85546875" customWidth="1"/>
    <col min="20" max="25" width="0" hidden="1" customWidth="1"/>
    <col min="29" max="29" width="0" hidden="1" customWidth="1"/>
    <col min="31" max="41" width="0" hidden="1" customWidth="1"/>
    <col min="53" max="53" width="98.7109375" customWidth="1"/>
  </cols>
  <sheetData>
    <row r="1" spans="1:60" ht="15.75" customHeight="1" x14ac:dyDescent="0.25">
      <c r="A1" s="253" t="s">
        <v>162</v>
      </c>
      <c r="B1" s="253"/>
      <c r="C1" s="253"/>
      <c r="D1" s="253"/>
      <c r="E1" s="253"/>
      <c r="F1" s="253"/>
      <c r="G1" s="253"/>
      <c r="AG1" t="s">
        <v>163</v>
      </c>
    </row>
    <row r="2" spans="1:60" ht="24.95" customHeight="1" x14ac:dyDescent="0.2">
      <c r="A2" s="50" t="s">
        <v>7</v>
      </c>
      <c r="B2" s="49" t="s">
        <v>43</v>
      </c>
      <c r="C2" s="254" t="s">
        <v>44</v>
      </c>
      <c r="D2" s="255"/>
      <c r="E2" s="255"/>
      <c r="F2" s="255"/>
      <c r="G2" s="256"/>
      <c r="AG2" t="s">
        <v>164</v>
      </c>
    </row>
    <row r="3" spans="1:60" ht="24.95" customHeight="1" x14ac:dyDescent="0.2">
      <c r="A3" s="50" t="s">
        <v>8</v>
      </c>
      <c r="B3" s="49" t="s">
        <v>65</v>
      </c>
      <c r="C3" s="254" t="s">
        <v>66</v>
      </c>
      <c r="D3" s="255"/>
      <c r="E3" s="255"/>
      <c r="F3" s="255"/>
      <c r="G3" s="256"/>
      <c r="AC3" s="122" t="s">
        <v>164</v>
      </c>
      <c r="AG3" t="s">
        <v>165</v>
      </c>
    </row>
    <row r="4" spans="1:60" ht="24.95" customHeight="1" x14ac:dyDescent="0.2">
      <c r="A4" s="141" t="s">
        <v>9</v>
      </c>
      <c r="B4" s="142" t="s">
        <v>67</v>
      </c>
      <c r="C4" s="257" t="s">
        <v>55</v>
      </c>
      <c r="D4" s="258"/>
      <c r="E4" s="258"/>
      <c r="F4" s="258"/>
      <c r="G4" s="259"/>
      <c r="AG4" t="s">
        <v>166</v>
      </c>
    </row>
    <row r="5" spans="1:60" x14ac:dyDescent="0.2">
      <c r="D5" s="10"/>
    </row>
    <row r="6" spans="1:60" ht="38.25" x14ac:dyDescent="0.2">
      <c r="A6" s="144" t="s">
        <v>167</v>
      </c>
      <c r="B6" s="146" t="s">
        <v>168</v>
      </c>
      <c r="C6" s="146" t="s">
        <v>169</v>
      </c>
      <c r="D6" s="145" t="s">
        <v>170</v>
      </c>
      <c r="E6" s="144" t="s">
        <v>171</v>
      </c>
      <c r="F6" s="143" t="s">
        <v>172</v>
      </c>
      <c r="G6" s="144" t="s">
        <v>29</v>
      </c>
      <c r="H6" s="147" t="s">
        <v>30</v>
      </c>
      <c r="I6" s="147" t="s">
        <v>173</v>
      </c>
      <c r="J6" s="147" t="s">
        <v>31</v>
      </c>
      <c r="K6" s="147" t="s">
        <v>174</v>
      </c>
      <c r="L6" s="147" t="s">
        <v>175</v>
      </c>
      <c r="M6" s="147" t="s">
        <v>176</v>
      </c>
      <c r="N6" s="147" t="s">
        <v>177</v>
      </c>
      <c r="O6" s="147" t="s">
        <v>178</v>
      </c>
      <c r="P6" s="147" t="s">
        <v>179</v>
      </c>
      <c r="Q6" s="147" t="s">
        <v>180</v>
      </c>
      <c r="R6" s="147" t="s">
        <v>181</v>
      </c>
      <c r="S6" s="147" t="s">
        <v>182</v>
      </c>
      <c r="T6" s="147" t="s">
        <v>183</v>
      </c>
      <c r="U6" s="147" t="s">
        <v>184</v>
      </c>
      <c r="V6" s="147" t="s">
        <v>185</v>
      </c>
      <c r="W6" s="147" t="s">
        <v>186</v>
      </c>
      <c r="X6" s="147" t="s">
        <v>187</v>
      </c>
      <c r="Y6" s="147" t="s">
        <v>188</v>
      </c>
    </row>
    <row r="7" spans="1:60" hidden="1" x14ac:dyDescent="0.2">
      <c r="A7" s="3"/>
      <c r="B7" s="4"/>
      <c r="C7" s="4"/>
      <c r="D7" s="6"/>
      <c r="E7" s="149"/>
      <c r="F7" s="150"/>
      <c r="G7" s="150"/>
      <c r="H7" s="150"/>
      <c r="I7" s="150"/>
      <c r="J7" s="150"/>
      <c r="K7" s="150"/>
      <c r="L7" s="150"/>
      <c r="M7" s="150"/>
      <c r="N7" s="149"/>
      <c r="O7" s="149"/>
      <c r="P7" s="149"/>
      <c r="Q7" s="149"/>
      <c r="R7" s="150"/>
      <c r="S7" s="150"/>
      <c r="T7" s="150"/>
      <c r="U7" s="150"/>
      <c r="V7" s="150"/>
      <c r="W7" s="150"/>
      <c r="X7" s="150"/>
      <c r="Y7" s="150"/>
    </row>
    <row r="8" spans="1:60" x14ac:dyDescent="0.2">
      <c r="A8" s="162" t="s">
        <v>189</v>
      </c>
      <c r="B8" s="163" t="s">
        <v>108</v>
      </c>
      <c r="C8" s="184" t="s">
        <v>109</v>
      </c>
      <c r="D8" s="164"/>
      <c r="E8" s="165"/>
      <c r="F8" s="166"/>
      <c r="G8" s="166">
        <f>SUMIF(AG9:AG31,"&lt;&gt;NOR",G9:G31)</f>
        <v>0</v>
      </c>
      <c r="H8" s="166"/>
      <c r="I8" s="166">
        <f>SUM(I9:I31)</f>
        <v>0</v>
      </c>
      <c r="J8" s="166"/>
      <c r="K8" s="166">
        <f>SUM(K9:K31)</f>
        <v>0</v>
      </c>
      <c r="L8" s="166"/>
      <c r="M8" s="166">
        <f>SUM(M9:M31)</f>
        <v>0</v>
      </c>
      <c r="N8" s="165"/>
      <c r="O8" s="165">
        <f>SUM(O9:O31)</f>
        <v>4.9800000000000004</v>
      </c>
      <c r="P8" s="165"/>
      <c r="Q8" s="165">
        <f>SUM(Q9:Q31)</f>
        <v>0</v>
      </c>
      <c r="R8" s="166"/>
      <c r="S8" s="166"/>
      <c r="T8" s="167"/>
      <c r="U8" s="161"/>
      <c r="V8" s="161">
        <f>SUM(V9:V31)</f>
        <v>673.55</v>
      </c>
      <c r="W8" s="161"/>
      <c r="X8" s="161"/>
      <c r="Y8" s="161"/>
      <c r="AG8" t="s">
        <v>190</v>
      </c>
    </row>
    <row r="9" spans="1:60" ht="22.5" outlineLevel="1" x14ac:dyDescent="0.2">
      <c r="A9" s="169">
        <v>1</v>
      </c>
      <c r="B9" s="170" t="s">
        <v>191</v>
      </c>
      <c r="C9" s="185" t="s">
        <v>192</v>
      </c>
      <c r="D9" s="171" t="s">
        <v>193</v>
      </c>
      <c r="E9" s="172">
        <v>219.18719999999999</v>
      </c>
      <c r="F9" s="173"/>
      <c r="G9" s="174">
        <f>ROUND(E9*F9,2)</f>
        <v>0</v>
      </c>
      <c r="H9" s="173"/>
      <c r="I9" s="174">
        <f>ROUND(E9*H9,2)</f>
        <v>0</v>
      </c>
      <c r="J9" s="173"/>
      <c r="K9" s="174">
        <f>ROUND(E9*J9,2)</f>
        <v>0</v>
      </c>
      <c r="L9" s="174">
        <v>21</v>
      </c>
      <c r="M9" s="174">
        <f>G9*(1+L9/100)</f>
        <v>0</v>
      </c>
      <c r="N9" s="172">
        <v>1.9220000000000001E-2</v>
      </c>
      <c r="O9" s="172">
        <f>ROUND(E9*N9,2)</f>
        <v>4.21</v>
      </c>
      <c r="P9" s="172">
        <v>0</v>
      </c>
      <c r="Q9" s="172">
        <f>ROUND(E9*P9,2)</f>
        <v>0</v>
      </c>
      <c r="R9" s="174" t="s">
        <v>194</v>
      </c>
      <c r="S9" s="174" t="s">
        <v>195</v>
      </c>
      <c r="T9" s="175" t="s">
        <v>196</v>
      </c>
      <c r="U9" s="158">
        <v>1.59</v>
      </c>
      <c r="V9" s="158">
        <f>ROUND(E9*U9,2)</f>
        <v>348.51</v>
      </c>
      <c r="W9" s="158"/>
      <c r="X9" s="158" t="s">
        <v>197</v>
      </c>
      <c r="Y9" s="158" t="s">
        <v>198</v>
      </c>
      <c r="Z9" s="148"/>
      <c r="AA9" s="148"/>
      <c r="AB9" s="148"/>
      <c r="AC9" s="148"/>
      <c r="AD9" s="148"/>
      <c r="AE9" s="148"/>
      <c r="AF9" s="148"/>
      <c r="AG9" s="148" t="s">
        <v>199</v>
      </c>
      <c r="AH9" s="148"/>
      <c r="AI9" s="148"/>
      <c r="AJ9" s="148"/>
      <c r="AK9" s="148"/>
      <c r="AL9" s="148"/>
      <c r="AM9" s="148"/>
      <c r="AN9" s="148"/>
      <c r="AO9" s="148"/>
      <c r="AP9" s="148"/>
      <c r="AQ9" s="148"/>
      <c r="AR9" s="148"/>
      <c r="AS9" s="148"/>
      <c r="AT9" s="148"/>
      <c r="AU9" s="148"/>
      <c r="AV9" s="148"/>
      <c r="AW9" s="148"/>
      <c r="AX9" s="148"/>
      <c r="AY9" s="148"/>
      <c r="AZ9" s="148"/>
      <c r="BA9" s="148"/>
      <c r="BB9" s="148"/>
      <c r="BC9" s="148"/>
      <c r="BD9" s="148"/>
      <c r="BE9" s="148"/>
      <c r="BF9" s="148"/>
      <c r="BG9" s="148"/>
      <c r="BH9" s="148"/>
    </row>
    <row r="10" spans="1:60" ht="33.75" outlineLevel="2" x14ac:dyDescent="0.2">
      <c r="A10" s="155"/>
      <c r="B10" s="156"/>
      <c r="C10" s="247" t="s">
        <v>200</v>
      </c>
      <c r="D10" s="248"/>
      <c r="E10" s="248"/>
      <c r="F10" s="248"/>
      <c r="G10" s="248"/>
      <c r="H10" s="158"/>
      <c r="I10" s="158"/>
      <c r="J10" s="158"/>
      <c r="K10" s="158"/>
      <c r="L10" s="158"/>
      <c r="M10" s="158"/>
      <c r="N10" s="157"/>
      <c r="O10" s="157"/>
      <c r="P10" s="157"/>
      <c r="Q10" s="157"/>
      <c r="R10" s="158"/>
      <c r="S10" s="158"/>
      <c r="T10" s="158"/>
      <c r="U10" s="158"/>
      <c r="V10" s="158"/>
      <c r="W10" s="158"/>
      <c r="X10" s="158"/>
      <c r="Y10" s="158"/>
      <c r="Z10" s="148"/>
      <c r="AA10" s="148"/>
      <c r="AB10" s="148"/>
      <c r="AC10" s="148"/>
      <c r="AD10" s="148"/>
      <c r="AE10" s="148"/>
      <c r="AF10" s="148"/>
      <c r="AG10" s="148" t="s">
        <v>201</v>
      </c>
      <c r="AH10" s="148"/>
      <c r="AI10" s="148"/>
      <c r="AJ10" s="148"/>
      <c r="AK10" s="148"/>
      <c r="AL10" s="148"/>
      <c r="AM10" s="148"/>
      <c r="AN10" s="148"/>
      <c r="AO10" s="148"/>
      <c r="AP10" s="148"/>
      <c r="AQ10" s="148"/>
      <c r="AR10" s="148"/>
      <c r="AS10" s="148"/>
      <c r="AT10" s="148"/>
      <c r="AU10" s="148"/>
      <c r="AV10" s="148"/>
      <c r="AW10" s="148"/>
      <c r="AX10" s="148"/>
      <c r="AY10" s="148"/>
      <c r="AZ10" s="148"/>
      <c r="BA10" s="176" t="str">
        <f>C10</f>
        <v>zapažených i nezapažených, s urovnáním dna do předepsaného profilu a spádu, s případně nutným přehozením výkopku na vzdálenost do 3 m ve výkopišti, s přehozením výkopku na přilehlém terénu na vzdálenost do 5 m od podélné osy rýhy nebo s naložením výkopku na dopravní prostředek.</v>
      </c>
      <c r="BB10" s="148"/>
      <c r="BC10" s="148"/>
      <c r="BD10" s="148"/>
      <c r="BE10" s="148"/>
      <c r="BF10" s="148"/>
      <c r="BG10" s="148"/>
      <c r="BH10" s="148"/>
    </row>
    <row r="11" spans="1:60" outlineLevel="2" x14ac:dyDescent="0.2">
      <c r="A11" s="155"/>
      <c r="B11" s="156"/>
      <c r="C11" s="186" t="s">
        <v>534</v>
      </c>
      <c r="D11" s="159"/>
      <c r="E11" s="160">
        <v>219.18719999999999</v>
      </c>
      <c r="F11" s="158"/>
      <c r="G11" s="158"/>
      <c r="H11" s="158"/>
      <c r="I11" s="158"/>
      <c r="J11" s="158"/>
      <c r="K11" s="158"/>
      <c r="L11" s="158"/>
      <c r="M11" s="158"/>
      <c r="N11" s="157"/>
      <c r="O11" s="157"/>
      <c r="P11" s="157"/>
      <c r="Q11" s="157"/>
      <c r="R11" s="158"/>
      <c r="S11" s="158"/>
      <c r="T11" s="158"/>
      <c r="U11" s="158"/>
      <c r="V11" s="158"/>
      <c r="W11" s="158"/>
      <c r="X11" s="158"/>
      <c r="Y11" s="158"/>
      <c r="Z11" s="148"/>
      <c r="AA11" s="148"/>
      <c r="AB11" s="148"/>
      <c r="AC11" s="148"/>
      <c r="AD11" s="148"/>
      <c r="AE11" s="148"/>
      <c r="AF11" s="148"/>
      <c r="AG11" s="148" t="s">
        <v>203</v>
      </c>
      <c r="AH11" s="148">
        <v>0</v>
      </c>
      <c r="AI11" s="148"/>
      <c r="AJ11" s="148"/>
      <c r="AK11" s="148"/>
      <c r="AL11" s="148"/>
      <c r="AM11" s="148"/>
      <c r="AN11" s="148"/>
      <c r="AO11" s="148"/>
      <c r="AP11" s="148"/>
      <c r="AQ11" s="148"/>
      <c r="AR11" s="148"/>
      <c r="AS11" s="148"/>
      <c r="AT11" s="148"/>
      <c r="AU11" s="148"/>
      <c r="AV11" s="148"/>
      <c r="AW11" s="148"/>
      <c r="AX11" s="148"/>
      <c r="AY11" s="148"/>
      <c r="AZ11" s="148"/>
      <c r="BA11" s="148"/>
      <c r="BB11" s="148"/>
      <c r="BC11" s="148"/>
      <c r="BD11" s="148"/>
      <c r="BE11" s="148"/>
      <c r="BF11" s="148"/>
      <c r="BG11" s="148"/>
      <c r="BH11" s="148"/>
    </row>
    <row r="12" spans="1:60" ht="22.5" outlineLevel="1" x14ac:dyDescent="0.2">
      <c r="A12" s="169">
        <v>2</v>
      </c>
      <c r="B12" s="170" t="s">
        <v>204</v>
      </c>
      <c r="C12" s="185" t="s">
        <v>205</v>
      </c>
      <c r="D12" s="171" t="s">
        <v>206</v>
      </c>
      <c r="E12" s="172">
        <v>913.28</v>
      </c>
      <c r="F12" s="173"/>
      <c r="G12" s="174">
        <f>ROUND(E12*F12,2)</f>
        <v>0</v>
      </c>
      <c r="H12" s="173"/>
      <c r="I12" s="174">
        <f>ROUND(E12*H12,2)</f>
        <v>0</v>
      </c>
      <c r="J12" s="173"/>
      <c r="K12" s="174">
        <f>ROUND(E12*J12,2)</f>
        <v>0</v>
      </c>
      <c r="L12" s="174">
        <v>21</v>
      </c>
      <c r="M12" s="174">
        <f>G12*(1+L12/100)</f>
        <v>0</v>
      </c>
      <c r="N12" s="172">
        <v>8.4000000000000003E-4</v>
      </c>
      <c r="O12" s="172">
        <f>ROUND(E12*N12,2)</f>
        <v>0.77</v>
      </c>
      <c r="P12" s="172">
        <v>0</v>
      </c>
      <c r="Q12" s="172">
        <f>ROUND(E12*P12,2)</f>
        <v>0</v>
      </c>
      <c r="R12" s="174" t="s">
        <v>194</v>
      </c>
      <c r="S12" s="174" t="s">
        <v>195</v>
      </c>
      <c r="T12" s="175" t="s">
        <v>207</v>
      </c>
      <c r="U12" s="158">
        <v>0.23599999999999999</v>
      </c>
      <c r="V12" s="158">
        <f>ROUND(E12*U12,2)</f>
        <v>215.53</v>
      </c>
      <c r="W12" s="158"/>
      <c r="X12" s="158" t="s">
        <v>197</v>
      </c>
      <c r="Y12" s="158" t="s">
        <v>198</v>
      </c>
      <c r="Z12" s="148"/>
      <c r="AA12" s="148"/>
      <c r="AB12" s="148"/>
      <c r="AC12" s="148"/>
      <c r="AD12" s="148"/>
      <c r="AE12" s="148"/>
      <c r="AF12" s="148"/>
      <c r="AG12" s="148" t="s">
        <v>208</v>
      </c>
      <c r="AH12" s="148"/>
      <c r="AI12" s="148"/>
      <c r="AJ12" s="148"/>
      <c r="AK12" s="148"/>
      <c r="AL12" s="148"/>
      <c r="AM12" s="148"/>
      <c r="AN12" s="148"/>
      <c r="AO12" s="148"/>
      <c r="AP12" s="148"/>
      <c r="AQ12" s="148"/>
      <c r="AR12" s="148"/>
      <c r="AS12" s="148"/>
      <c r="AT12" s="148"/>
      <c r="AU12" s="148"/>
      <c r="AV12" s="148"/>
      <c r="AW12" s="148"/>
      <c r="AX12" s="148"/>
      <c r="AY12" s="148"/>
      <c r="AZ12" s="148"/>
      <c r="BA12" s="148"/>
      <c r="BB12" s="148"/>
      <c r="BC12" s="148"/>
      <c r="BD12" s="148"/>
      <c r="BE12" s="148"/>
      <c r="BF12" s="148"/>
      <c r="BG12" s="148"/>
      <c r="BH12" s="148"/>
    </row>
    <row r="13" spans="1:60" outlineLevel="2" x14ac:dyDescent="0.2">
      <c r="A13" s="155"/>
      <c r="B13" s="156"/>
      <c r="C13" s="247" t="s">
        <v>209</v>
      </c>
      <c r="D13" s="248"/>
      <c r="E13" s="248"/>
      <c r="F13" s="248"/>
      <c r="G13" s="248"/>
      <c r="H13" s="158"/>
      <c r="I13" s="158"/>
      <c r="J13" s="158"/>
      <c r="K13" s="158"/>
      <c r="L13" s="158"/>
      <c r="M13" s="158"/>
      <c r="N13" s="157"/>
      <c r="O13" s="157"/>
      <c r="P13" s="157"/>
      <c r="Q13" s="157"/>
      <c r="R13" s="158"/>
      <c r="S13" s="158"/>
      <c r="T13" s="158"/>
      <c r="U13" s="158"/>
      <c r="V13" s="158"/>
      <c r="W13" s="158"/>
      <c r="X13" s="158"/>
      <c r="Y13" s="158"/>
      <c r="Z13" s="148"/>
      <c r="AA13" s="148"/>
      <c r="AB13" s="148"/>
      <c r="AC13" s="148"/>
      <c r="AD13" s="148"/>
      <c r="AE13" s="148"/>
      <c r="AF13" s="148"/>
      <c r="AG13" s="148" t="s">
        <v>201</v>
      </c>
      <c r="AH13" s="148"/>
      <c r="AI13" s="148"/>
      <c r="AJ13" s="148"/>
      <c r="AK13" s="148"/>
      <c r="AL13" s="148"/>
      <c r="AM13" s="148"/>
      <c r="AN13" s="148"/>
      <c r="AO13" s="148"/>
      <c r="AP13" s="148"/>
      <c r="AQ13" s="148"/>
      <c r="AR13" s="148"/>
      <c r="AS13" s="148"/>
      <c r="AT13" s="148"/>
      <c r="AU13" s="148"/>
      <c r="AV13" s="148"/>
      <c r="AW13" s="148"/>
      <c r="AX13" s="148"/>
      <c r="AY13" s="148"/>
      <c r="AZ13" s="148"/>
      <c r="BA13" s="148"/>
      <c r="BB13" s="148"/>
      <c r="BC13" s="148"/>
      <c r="BD13" s="148"/>
      <c r="BE13" s="148"/>
      <c r="BF13" s="148"/>
      <c r="BG13" s="148"/>
      <c r="BH13" s="148"/>
    </row>
    <row r="14" spans="1:60" outlineLevel="1" x14ac:dyDescent="0.2">
      <c r="A14" s="169">
        <v>3</v>
      </c>
      <c r="B14" s="170" t="s">
        <v>210</v>
      </c>
      <c r="C14" s="185" t="s">
        <v>211</v>
      </c>
      <c r="D14" s="171" t="s">
        <v>206</v>
      </c>
      <c r="E14" s="172">
        <v>913.28</v>
      </c>
      <c r="F14" s="173"/>
      <c r="G14" s="174">
        <f>ROUND(E14*F14,2)</f>
        <v>0</v>
      </c>
      <c r="H14" s="173"/>
      <c r="I14" s="174">
        <f>ROUND(E14*H14,2)</f>
        <v>0</v>
      </c>
      <c r="J14" s="173"/>
      <c r="K14" s="174">
        <f>ROUND(E14*J14,2)</f>
        <v>0</v>
      </c>
      <c r="L14" s="174">
        <v>21</v>
      </c>
      <c r="M14" s="174">
        <f>G14*(1+L14/100)</f>
        <v>0</v>
      </c>
      <c r="N14" s="172">
        <v>0</v>
      </c>
      <c r="O14" s="172">
        <f>ROUND(E14*N14,2)</f>
        <v>0</v>
      </c>
      <c r="P14" s="172">
        <v>0</v>
      </c>
      <c r="Q14" s="172">
        <f>ROUND(E14*P14,2)</f>
        <v>0</v>
      </c>
      <c r="R14" s="174" t="s">
        <v>194</v>
      </c>
      <c r="S14" s="174" t="s">
        <v>195</v>
      </c>
      <c r="T14" s="175" t="s">
        <v>207</v>
      </c>
      <c r="U14" s="158">
        <v>7.0000000000000007E-2</v>
      </c>
      <c r="V14" s="158">
        <f>ROUND(E14*U14,2)</f>
        <v>63.93</v>
      </c>
      <c r="W14" s="158"/>
      <c r="X14" s="158" t="s">
        <v>197</v>
      </c>
      <c r="Y14" s="158" t="s">
        <v>198</v>
      </c>
      <c r="Z14" s="148"/>
      <c r="AA14" s="148"/>
      <c r="AB14" s="148"/>
      <c r="AC14" s="148"/>
      <c r="AD14" s="148"/>
      <c r="AE14" s="148"/>
      <c r="AF14" s="148"/>
      <c r="AG14" s="148" t="s">
        <v>208</v>
      </c>
      <c r="AH14" s="148"/>
      <c r="AI14" s="148"/>
      <c r="AJ14" s="148"/>
      <c r="AK14" s="148"/>
      <c r="AL14" s="148"/>
      <c r="AM14" s="148"/>
      <c r="AN14" s="148"/>
      <c r="AO14" s="148"/>
      <c r="AP14" s="148"/>
      <c r="AQ14" s="148"/>
      <c r="AR14" s="148"/>
      <c r="AS14" s="148"/>
      <c r="AT14" s="148"/>
      <c r="AU14" s="148"/>
      <c r="AV14" s="148"/>
      <c r="AW14" s="148"/>
      <c r="AX14" s="148"/>
      <c r="AY14" s="148"/>
      <c r="AZ14" s="148"/>
      <c r="BA14" s="148"/>
      <c r="BB14" s="148"/>
      <c r="BC14" s="148"/>
      <c r="BD14" s="148"/>
      <c r="BE14" s="148"/>
      <c r="BF14" s="148"/>
      <c r="BG14" s="148"/>
      <c r="BH14" s="148"/>
    </row>
    <row r="15" spans="1:60" outlineLevel="2" x14ac:dyDescent="0.2">
      <c r="A15" s="155"/>
      <c r="B15" s="156"/>
      <c r="C15" s="247" t="s">
        <v>212</v>
      </c>
      <c r="D15" s="248"/>
      <c r="E15" s="248"/>
      <c r="F15" s="248"/>
      <c r="G15" s="248"/>
      <c r="H15" s="158"/>
      <c r="I15" s="158"/>
      <c r="J15" s="158"/>
      <c r="K15" s="158"/>
      <c r="L15" s="158"/>
      <c r="M15" s="158"/>
      <c r="N15" s="157"/>
      <c r="O15" s="157"/>
      <c r="P15" s="157"/>
      <c r="Q15" s="157"/>
      <c r="R15" s="158"/>
      <c r="S15" s="158"/>
      <c r="T15" s="158"/>
      <c r="U15" s="158"/>
      <c r="V15" s="158"/>
      <c r="W15" s="158"/>
      <c r="X15" s="158"/>
      <c r="Y15" s="158"/>
      <c r="Z15" s="148"/>
      <c r="AA15" s="148"/>
      <c r="AB15" s="148"/>
      <c r="AC15" s="148"/>
      <c r="AD15" s="148"/>
      <c r="AE15" s="148"/>
      <c r="AF15" s="148"/>
      <c r="AG15" s="148" t="s">
        <v>201</v>
      </c>
      <c r="AH15" s="148"/>
      <c r="AI15" s="148"/>
      <c r="AJ15" s="148"/>
      <c r="AK15" s="148"/>
      <c r="AL15" s="148"/>
      <c r="AM15" s="148"/>
      <c r="AN15" s="148"/>
      <c r="AO15" s="148"/>
      <c r="AP15" s="148"/>
      <c r="AQ15" s="148"/>
      <c r="AR15" s="148"/>
      <c r="AS15" s="148"/>
      <c r="AT15" s="148"/>
      <c r="AU15" s="148"/>
      <c r="AV15" s="148"/>
      <c r="AW15" s="148"/>
      <c r="AX15" s="148"/>
      <c r="AY15" s="148"/>
      <c r="AZ15" s="148"/>
      <c r="BA15" s="148"/>
      <c r="BB15" s="148"/>
      <c r="BC15" s="148"/>
      <c r="BD15" s="148"/>
      <c r="BE15" s="148"/>
      <c r="BF15" s="148"/>
      <c r="BG15" s="148"/>
      <c r="BH15" s="148"/>
    </row>
    <row r="16" spans="1:60" ht="22.5" outlineLevel="1" x14ac:dyDescent="0.2">
      <c r="A16" s="169">
        <v>4</v>
      </c>
      <c r="B16" s="170" t="s">
        <v>216</v>
      </c>
      <c r="C16" s="185" t="s">
        <v>217</v>
      </c>
      <c r="D16" s="171" t="s">
        <v>193</v>
      </c>
      <c r="E16" s="172">
        <v>219.18719999999999</v>
      </c>
      <c r="F16" s="173"/>
      <c r="G16" s="174">
        <f>ROUND(E16*F16,2)</f>
        <v>0</v>
      </c>
      <c r="H16" s="173"/>
      <c r="I16" s="174">
        <f>ROUND(E16*H16,2)</f>
        <v>0</v>
      </c>
      <c r="J16" s="173"/>
      <c r="K16" s="174">
        <f>ROUND(E16*J16,2)</f>
        <v>0</v>
      </c>
      <c r="L16" s="174">
        <v>21</v>
      </c>
      <c r="M16" s="174">
        <f>G16*(1+L16/100)</f>
        <v>0</v>
      </c>
      <c r="N16" s="172">
        <v>0</v>
      </c>
      <c r="O16" s="172">
        <f>ROUND(E16*N16,2)</f>
        <v>0</v>
      </c>
      <c r="P16" s="172">
        <v>0</v>
      </c>
      <c r="Q16" s="172">
        <f>ROUND(E16*P16,2)</f>
        <v>0</v>
      </c>
      <c r="R16" s="174" t="s">
        <v>194</v>
      </c>
      <c r="S16" s="174" t="s">
        <v>195</v>
      </c>
      <c r="T16" s="175" t="s">
        <v>196</v>
      </c>
      <c r="U16" s="158">
        <v>0.01</v>
      </c>
      <c r="V16" s="158">
        <f>ROUND(E16*U16,2)</f>
        <v>2.19</v>
      </c>
      <c r="W16" s="158"/>
      <c r="X16" s="158" t="s">
        <v>197</v>
      </c>
      <c r="Y16" s="158" t="s">
        <v>198</v>
      </c>
      <c r="Z16" s="148"/>
      <c r="AA16" s="148"/>
      <c r="AB16" s="148"/>
      <c r="AC16" s="148"/>
      <c r="AD16" s="148"/>
      <c r="AE16" s="148"/>
      <c r="AF16" s="148"/>
      <c r="AG16" s="148" t="s">
        <v>199</v>
      </c>
      <c r="AH16" s="148"/>
      <c r="AI16" s="148"/>
      <c r="AJ16" s="148"/>
      <c r="AK16" s="148"/>
      <c r="AL16" s="148"/>
      <c r="AM16" s="148"/>
      <c r="AN16" s="148"/>
      <c r="AO16" s="148"/>
      <c r="AP16" s="148"/>
      <c r="AQ16" s="148"/>
      <c r="AR16" s="148"/>
      <c r="AS16" s="148"/>
      <c r="AT16" s="148"/>
      <c r="AU16" s="148"/>
      <c r="AV16" s="148"/>
      <c r="AW16" s="148"/>
      <c r="AX16" s="148"/>
      <c r="AY16" s="148"/>
      <c r="AZ16" s="148"/>
      <c r="BA16" s="148"/>
      <c r="BB16" s="148"/>
      <c r="BC16" s="148"/>
      <c r="BD16" s="148"/>
      <c r="BE16" s="148"/>
      <c r="BF16" s="148"/>
      <c r="BG16" s="148"/>
      <c r="BH16" s="148"/>
    </row>
    <row r="17" spans="1:60" outlineLevel="2" x14ac:dyDescent="0.2">
      <c r="A17" s="155"/>
      <c r="B17" s="156"/>
      <c r="C17" s="247" t="s">
        <v>215</v>
      </c>
      <c r="D17" s="248"/>
      <c r="E17" s="248"/>
      <c r="F17" s="248"/>
      <c r="G17" s="248"/>
      <c r="H17" s="158"/>
      <c r="I17" s="158"/>
      <c r="J17" s="158"/>
      <c r="K17" s="158"/>
      <c r="L17" s="158"/>
      <c r="M17" s="158"/>
      <c r="N17" s="157"/>
      <c r="O17" s="157"/>
      <c r="P17" s="157"/>
      <c r="Q17" s="157"/>
      <c r="R17" s="158"/>
      <c r="S17" s="158"/>
      <c r="T17" s="158"/>
      <c r="U17" s="158"/>
      <c r="V17" s="158"/>
      <c r="W17" s="158"/>
      <c r="X17" s="158"/>
      <c r="Y17" s="158"/>
      <c r="Z17" s="148"/>
      <c r="AA17" s="148"/>
      <c r="AB17" s="148"/>
      <c r="AC17" s="148"/>
      <c r="AD17" s="148"/>
      <c r="AE17" s="148"/>
      <c r="AF17" s="148"/>
      <c r="AG17" s="148" t="s">
        <v>201</v>
      </c>
      <c r="AH17" s="148"/>
      <c r="AI17" s="148"/>
      <c r="AJ17" s="148"/>
      <c r="AK17" s="148"/>
      <c r="AL17" s="148"/>
      <c r="AM17" s="148"/>
      <c r="AN17" s="148"/>
      <c r="AO17" s="148"/>
      <c r="AP17" s="148"/>
      <c r="AQ17" s="148"/>
      <c r="AR17" s="148"/>
      <c r="AS17" s="148"/>
      <c r="AT17" s="148"/>
      <c r="AU17" s="148"/>
      <c r="AV17" s="148"/>
      <c r="AW17" s="148"/>
      <c r="AX17" s="148"/>
      <c r="AY17" s="148"/>
      <c r="AZ17" s="148"/>
      <c r="BA17" s="148"/>
      <c r="BB17" s="148"/>
      <c r="BC17" s="148"/>
      <c r="BD17" s="148"/>
      <c r="BE17" s="148"/>
      <c r="BF17" s="148"/>
      <c r="BG17" s="148"/>
      <c r="BH17" s="148"/>
    </row>
    <row r="18" spans="1:60" outlineLevel="2" x14ac:dyDescent="0.2">
      <c r="A18" s="155"/>
      <c r="B18" s="156"/>
      <c r="C18" s="186" t="s">
        <v>534</v>
      </c>
      <c r="D18" s="159"/>
      <c r="E18" s="160">
        <v>219.18719999999999</v>
      </c>
      <c r="F18" s="158"/>
      <c r="G18" s="158"/>
      <c r="H18" s="158"/>
      <c r="I18" s="158"/>
      <c r="J18" s="158"/>
      <c r="K18" s="158"/>
      <c r="L18" s="158"/>
      <c r="M18" s="158"/>
      <c r="N18" s="157"/>
      <c r="O18" s="157"/>
      <c r="P18" s="157"/>
      <c r="Q18" s="157"/>
      <c r="R18" s="158"/>
      <c r="S18" s="158"/>
      <c r="T18" s="158"/>
      <c r="U18" s="158"/>
      <c r="V18" s="158"/>
      <c r="W18" s="158"/>
      <c r="X18" s="158"/>
      <c r="Y18" s="158"/>
      <c r="Z18" s="148"/>
      <c r="AA18" s="148"/>
      <c r="AB18" s="148"/>
      <c r="AC18" s="148"/>
      <c r="AD18" s="148"/>
      <c r="AE18" s="148"/>
      <c r="AF18" s="148"/>
      <c r="AG18" s="148" t="s">
        <v>203</v>
      </c>
      <c r="AH18" s="148">
        <v>0</v>
      </c>
      <c r="AI18" s="148"/>
      <c r="AJ18" s="148"/>
      <c r="AK18" s="148"/>
      <c r="AL18" s="148"/>
      <c r="AM18" s="148"/>
      <c r="AN18" s="148"/>
      <c r="AO18" s="148"/>
      <c r="AP18" s="148"/>
      <c r="AQ18" s="148"/>
      <c r="AR18" s="148"/>
      <c r="AS18" s="148"/>
      <c r="AT18" s="148"/>
      <c r="AU18" s="148"/>
      <c r="AV18" s="148"/>
      <c r="AW18" s="148"/>
      <c r="AX18" s="148"/>
      <c r="AY18" s="148"/>
      <c r="AZ18" s="148"/>
      <c r="BA18" s="148"/>
      <c r="BB18" s="148"/>
      <c r="BC18" s="148"/>
      <c r="BD18" s="148"/>
      <c r="BE18" s="148"/>
      <c r="BF18" s="148"/>
      <c r="BG18" s="148"/>
      <c r="BH18" s="148"/>
    </row>
    <row r="19" spans="1:60" outlineLevel="1" x14ac:dyDescent="0.2">
      <c r="A19" s="169">
        <v>5</v>
      </c>
      <c r="B19" s="170" t="s">
        <v>222</v>
      </c>
      <c r="C19" s="185" t="s">
        <v>223</v>
      </c>
      <c r="D19" s="171" t="s">
        <v>193</v>
      </c>
      <c r="E19" s="172">
        <v>25.6</v>
      </c>
      <c r="F19" s="173"/>
      <c r="G19" s="174">
        <f>ROUND(E19*F19,2)</f>
        <v>0</v>
      </c>
      <c r="H19" s="173"/>
      <c r="I19" s="174">
        <f>ROUND(E19*H19,2)</f>
        <v>0</v>
      </c>
      <c r="J19" s="173"/>
      <c r="K19" s="174">
        <f>ROUND(E19*J19,2)</f>
        <v>0</v>
      </c>
      <c r="L19" s="174">
        <v>21</v>
      </c>
      <c r="M19" s="174">
        <f>G19*(1+L19/100)</f>
        <v>0</v>
      </c>
      <c r="N19" s="172">
        <v>0</v>
      </c>
      <c r="O19" s="172">
        <f>ROUND(E19*N19,2)</f>
        <v>0</v>
      </c>
      <c r="P19" s="172">
        <v>0</v>
      </c>
      <c r="Q19" s="172">
        <f>ROUND(E19*P19,2)</f>
        <v>0</v>
      </c>
      <c r="R19" s="174" t="s">
        <v>224</v>
      </c>
      <c r="S19" s="174" t="s">
        <v>195</v>
      </c>
      <c r="T19" s="175" t="s">
        <v>207</v>
      </c>
      <c r="U19" s="158">
        <v>1.6950000000000001</v>
      </c>
      <c r="V19" s="158">
        <f>ROUND(E19*U19,2)</f>
        <v>43.39</v>
      </c>
      <c r="W19" s="158"/>
      <c r="X19" s="158" t="s">
        <v>197</v>
      </c>
      <c r="Y19" s="158" t="s">
        <v>198</v>
      </c>
      <c r="Z19" s="148"/>
      <c r="AA19" s="148"/>
      <c r="AB19" s="148"/>
      <c r="AC19" s="148"/>
      <c r="AD19" s="148"/>
      <c r="AE19" s="148"/>
      <c r="AF19" s="148"/>
      <c r="AG19" s="148" t="s">
        <v>208</v>
      </c>
      <c r="AH19" s="148"/>
      <c r="AI19" s="148"/>
      <c r="AJ19" s="148"/>
      <c r="AK19" s="148"/>
      <c r="AL19" s="148"/>
      <c r="AM19" s="148"/>
      <c r="AN19" s="148"/>
      <c r="AO19" s="148"/>
      <c r="AP19" s="148"/>
      <c r="AQ19" s="148"/>
      <c r="AR19" s="148"/>
      <c r="AS19" s="148"/>
      <c r="AT19" s="148"/>
      <c r="AU19" s="148"/>
      <c r="AV19" s="148"/>
      <c r="AW19" s="148"/>
      <c r="AX19" s="148"/>
      <c r="AY19" s="148"/>
      <c r="AZ19" s="148"/>
      <c r="BA19" s="148"/>
      <c r="BB19" s="148"/>
      <c r="BC19" s="148"/>
      <c r="BD19" s="148"/>
      <c r="BE19" s="148"/>
      <c r="BF19" s="148"/>
      <c r="BG19" s="148"/>
      <c r="BH19" s="148"/>
    </row>
    <row r="20" spans="1:60" outlineLevel="2" x14ac:dyDescent="0.2">
      <c r="A20" s="155"/>
      <c r="B20" s="156"/>
      <c r="C20" s="247" t="s">
        <v>225</v>
      </c>
      <c r="D20" s="248"/>
      <c r="E20" s="248"/>
      <c r="F20" s="248"/>
      <c r="G20" s="248"/>
      <c r="H20" s="158"/>
      <c r="I20" s="158"/>
      <c r="J20" s="158"/>
      <c r="K20" s="158"/>
      <c r="L20" s="158"/>
      <c r="M20" s="158"/>
      <c r="N20" s="157"/>
      <c r="O20" s="157"/>
      <c r="P20" s="157"/>
      <c r="Q20" s="157"/>
      <c r="R20" s="158"/>
      <c r="S20" s="158"/>
      <c r="T20" s="158"/>
      <c r="U20" s="158"/>
      <c r="V20" s="158"/>
      <c r="W20" s="158"/>
      <c r="X20" s="158"/>
      <c r="Y20" s="158"/>
      <c r="Z20" s="148"/>
      <c r="AA20" s="148"/>
      <c r="AB20" s="148"/>
      <c r="AC20" s="148"/>
      <c r="AD20" s="148"/>
      <c r="AE20" s="148"/>
      <c r="AF20" s="148"/>
      <c r="AG20" s="148" t="s">
        <v>201</v>
      </c>
      <c r="AH20" s="148"/>
      <c r="AI20" s="148"/>
      <c r="AJ20" s="148"/>
      <c r="AK20" s="148"/>
      <c r="AL20" s="148"/>
      <c r="AM20" s="148"/>
      <c r="AN20" s="148"/>
      <c r="AO20" s="148"/>
      <c r="AP20" s="148"/>
      <c r="AQ20" s="148"/>
      <c r="AR20" s="148"/>
      <c r="AS20" s="148"/>
      <c r="AT20" s="148"/>
      <c r="AU20" s="148"/>
      <c r="AV20" s="148"/>
      <c r="AW20" s="148"/>
      <c r="AX20" s="148"/>
      <c r="AY20" s="148"/>
      <c r="AZ20" s="148"/>
      <c r="BA20" s="148"/>
      <c r="BB20" s="148"/>
      <c r="BC20" s="148"/>
      <c r="BD20" s="148"/>
      <c r="BE20" s="148"/>
      <c r="BF20" s="148"/>
      <c r="BG20" s="148"/>
      <c r="BH20" s="148"/>
    </row>
    <row r="21" spans="1:60" ht="22.5" outlineLevel="1" x14ac:dyDescent="0.2">
      <c r="A21" s="169">
        <v>6</v>
      </c>
      <c r="B21" s="170" t="s">
        <v>229</v>
      </c>
      <c r="C21" s="185" t="s">
        <v>230</v>
      </c>
      <c r="D21" s="171" t="s">
        <v>193</v>
      </c>
      <c r="E21" s="172">
        <v>146.12479999999999</v>
      </c>
      <c r="F21" s="173"/>
      <c r="G21" s="174">
        <f>ROUND(E21*F21,2)</f>
        <v>0</v>
      </c>
      <c r="H21" s="173"/>
      <c r="I21" s="174">
        <f>ROUND(E21*H21,2)</f>
        <v>0</v>
      </c>
      <c r="J21" s="173"/>
      <c r="K21" s="174">
        <f>ROUND(E21*J21,2)</f>
        <v>0</v>
      </c>
      <c r="L21" s="174">
        <v>21</v>
      </c>
      <c r="M21" s="174">
        <f>G21*(1+L21/100)</f>
        <v>0</v>
      </c>
      <c r="N21" s="172">
        <v>0</v>
      </c>
      <c r="O21" s="172">
        <f>ROUND(E21*N21,2)</f>
        <v>0</v>
      </c>
      <c r="P21" s="172">
        <v>0</v>
      </c>
      <c r="Q21" s="172">
        <f>ROUND(E21*P21,2)</f>
        <v>0</v>
      </c>
      <c r="R21" s="174"/>
      <c r="S21" s="174" t="s">
        <v>228</v>
      </c>
      <c r="T21" s="175" t="s">
        <v>207</v>
      </c>
      <c r="U21" s="158">
        <v>0</v>
      </c>
      <c r="V21" s="158">
        <f>ROUND(E21*U21,2)</f>
        <v>0</v>
      </c>
      <c r="W21" s="158"/>
      <c r="X21" s="158" t="s">
        <v>197</v>
      </c>
      <c r="Y21" s="158" t="s">
        <v>198</v>
      </c>
      <c r="Z21" s="148"/>
      <c r="AA21" s="148"/>
      <c r="AB21" s="148"/>
      <c r="AC21" s="148"/>
      <c r="AD21" s="148"/>
      <c r="AE21" s="148"/>
      <c r="AF21" s="148"/>
      <c r="AG21" s="148" t="s">
        <v>208</v>
      </c>
      <c r="AH21" s="148"/>
      <c r="AI21" s="148"/>
      <c r="AJ21" s="148"/>
      <c r="AK21" s="148"/>
      <c r="AL21" s="148"/>
      <c r="AM21" s="148"/>
      <c r="AN21" s="148"/>
      <c r="AO21" s="148"/>
      <c r="AP21" s="148"/>
      <c r="AQ21" s="148"/>
      <c r="AR21" s="148"/>
      <c r="AS21" s="148"/>
      <c r="AT21" s="148"/>
      <c r="AU21" s="148"/>
      <c r="AV21" s="148"/>
      <c r="AW21" s="148"/>
      <c r="AX21" s="148"/>
      <c r="AY21" s="148"/>
      <c r="AZ21" s="148"/>
      <c r="BA21" s="148"/>
      <c r="BB21" s="148"/>
      <c r="BC21" s="148"/>
      <c r="BD21" s="148"/>
      <c r="BE21" s="148"/>
      <c r="BF21" s="148"/>
      <c r="BG21" s="148"/>
      <c r="BH21" s="148"/>
    </row>
    <row r="22" spans="1:60" outlineLevel="2" x14ac:dyDescent="0.2">
      <c r="A22" s="155"/>
      <c r="B22" s="156"/>
      <c r="C22" s="186" t="s">
        <v>535</v>
      </c>
      <c r="D22" s="159"/>
      <c r="E22" s="160">
        <v>146.12479999999999</v>
      </c>
      <c r="F22" s="158"/>
      <c r="G22" s="158"/>
      <c r="H22" s="158"/>
      <c r="I22" s="158"/>
      <c r="J22" s="158"/>
      <c r="K22" s="158"/>
      <c r="L22" s="158"/>
      <c r="M22" s="158"/>
      <c r="N22" s="157"/>
      <c r="O22" s="157"/>
      <c r="P22" s="157"/>
      <c r="Q22" s="157"/>
      <c r="R22" s="158"/>
      <c r="S22" s="158"/>
      <c r="T22" s="158"/>
      <c r="U22" s="158"/>
      <c r="V22" s="158"/>
      <c r="W22" s="158"/>
      <c r="X22" s="158"/>
      <c r="Y22" s="158"/>
      <c r="Z22" s="148"/>
      <c r="AA22" s="148"/>
      <c r="AB22" s="148"/>
      <c r="AC22" s="148"/>
      <c r="AD22" s="148"/>
      <c r="AE22" s="148"/>
      <c r="AF22" s="148"/>
      <c r="AG22" s="148" t="s">
        <v>203</v>
      </c>
      <c r="AH22" s="148">
        <v>0</v>
      </c>
      <c r="AI22" s="148"/>
      <c r="AJ22" s="148"/>
      <c r="AK22" s="148"/>
      <c r="AL22" s="148"/>
      <c r="AM22" s="148"/>
      <c r="AN22" s="148"/>
      <c r="AO22" s="148"/>
      <c r="AP22" s="148"/>
      <c r="AQ22" s="148"/>
      <c r="AR22" s="148"/>
      <c r="AS22" s="148"/>
      <c r="AT22" s="148"/>
      <c r="AU22" s="148"/>
      <c r="AV22" s="148"/>
      <c r="AW22" s="148"/>
      <c r="AX22" s="148"/>
      <c r="AY22" s="148"/>
      <c r="AZ22" s="148"/>
      <c r="BA22" s="148"/>
      <c r="BB22" s="148"/>
      <c r="BC22" s="148"/>
      <c r="BD22" s="148"/>
      <c r="BE22" s="148"/>
      <c r="BF22" s="148"/>
      <c r="BG22" s="148"/>
      <c r="BH22" s="148"/>
    </row>
    <row r="23" spans="1:60" outlineLevel="1" x14ac:dyDescent="0.2">
      <c r="A23" s="177">
        <v>7</v>
      </c>
      <c r="B23" s="178" t="s">
        <v>232</v>
      </c>
      <c r="C23" s="187" t="s">
        <v>233</v>
      </c>
      <c r="D23" s="179" t="s">
        <v>193</v>
      </c>
      <c r="E23" s="180">
        <v>36.530999999999999</v>
      </c>
      <c r="F23" s="181"/>
      <c r="G23" s="182">
        <f>ROUND(E23*F23,2)</f>
        <v>0</v>
      </c>
      <c r="H23" s="181"/>
      <c r="I23" s="182">
        <f>ROUND(E23*H23,2)</f>
        <v>0</v>
      </c>
      <c r="J23" s="181"/>
      <c r="K23" s="182">
        <f>ROUND(E23*J23,2)</f>
        <v>0</v>
      </c>
      <c r="L23" s="182">
        <v>21</v>
      </c>
      <c r="M23" s="182">
        <f>G23*(1+L23/100)</f>
        <v>0</v>
      </c>
      <c r="N23" s="180">
        <v>0</v>
      </c>
      <c r="O23" s="180">
        <f>ROUND(E23*N23,2)</f>
        <v>0</v>
      </c>
      <c r="P23" s="180">
        <v>0</v>
      </c>
      <c r="Q23" s="180">
        <f>ROUND(E23*P23,2)</f>
        <v>0</v>
      </c>
      <c r="R23" s="182"/>
      <c r="S23" s="182" t="s">
        <v>228</v>
      </c>
      <c r="T23" s="183" t="s">
        <v>207</v>
      </c>
      <c r="U23" s="158">
        <v>0</v>
      </c>
      <c r="V23" s="158">
        <f>ROUND(E23*U23,2)</f>
        <v>0</v>
      </c>
      <c r="W23" s="158"/>
      <c r="X23" s="158" t="s">
        <v>197</v>
      </c>
      <c r="Y23" s="158" t="s">
        <v>198</v>
      </c>
      <c r="Z23" s="148"/>
      <c r="AA23" s="148"/>
      <c r="AB23" s="148"/>
      <c r="AC23" s="148"/>
      <c r="AD23" s="148"/>
      <c r="AE23" s="148"/>
      <c r="AF23" s="148"/>
      <c r="AG23" s="148" t="s">
        <v>208</v>
      </c>
      <c r="AH23" s="148"/>
      <c r="AI23" s="148"/>
      <c r="AJ23" s="148"/>
      <c r="AK23" s="148"/>
      <c r="AL23" s="148"/>
      <c r="AM23" s="148"/>
      <c r="AN23" s="148"/>
      <c r="AO23" s="148"/>
      <c r="AP23" s="148"/>
      <c r="AQ23" s="148"/>
      <c r="AR23" s="148"/>
      <c r="AS23" s="148"/>
      <c r="AT23" s="148"/>
      <c r="AU23" s="148"/>
      <c r="AV23" s="148"/>
      <c r="AW23" s="148"/>
      <c r="AX23" s="148"/>
      <c r="AY23" s="148"/>
      <c r="AZ23" s="148"/>
      <c r="BA23" s="148"/>
      <c r="BB23" s="148"/>
      <c r="BC23" s="148"/>
      <c r="BD23" s="148"/>
      <c r="BE23" s="148"/>
      <c r="BF23" s="148"/>
      <c r="BG23" s="148"/>
      <c r="BH23" s="148"/>
    </row>
    <row r="24" spans="1:60" ht="22.5" outlineLevel="1" x14ac:dyDescent="0.2">
      <c r="A24" s="169">
        <v>8</v>
      </c>
      <c r="B24" s="170" t="s">
        <v>236</v>
      </c>
      <c r="C24" s="185" t="s">
        <v>237</v>
      </c>
      <c r="D24" s="171" t="s">
        <v>193</v>
      </c>
      <c r="E24" s="172">
        <v>146.12479999999999</v>
      </c>
      <c r="F24" s="173"/>
      <c r="G24" s="174">
        <f>ROUND(E24*F24,2)</f>
        <v>0</v>
      </c>
      <c r="H24" s="173"/>
      <c r="I24" s="174">
        <f>ROUND(E24*H24,2)</f>
        <v>0</v>
      </c>
      <c r="J24" s="173"/>
      <c r="K24" s="174">
        <f>ROUND(E24*J24,2)</f>
        <v>0</v>
      </c>
      <c r="L24" s="174">
        <v>21</v>
      </c>
      <c r="M24" s="174">
        <f>G24*(1+L24/100)</f>
        <v>0</v>
      </c>
      <c r="N24" s="172">
        <v>0</v>
      </c>
      <c r="O24" s="172">
        <f>ROUND(E24*N24,2)</f>
        <v>0</v>
      </c>
      <c r="P24" s="172">
        <v>0</v>
      </c>
      <c r="Q24" s="172">
        <f>ROUND(E24*P24,2)</f>
        <v>0</v>
      </c>
      <c r="R24" s="174"/>
      <c r="S24" s="174" t="s">
        <v>228</v>
      </c>
      <c r="T24" s="175" t="s">
        <v>207</v>
      </c>
      <c r="U24" s="158">
        <v>0</v>
      </c>
      <c r="V24" s="158">
        <f>ROUND(E24*U24,2)</f>
        <v>0</v>
      </c>
      <c r="W24" s="158"/>
      <c r="X24" s="158" t="s">
        <v>197</v>
      </c>
      <c r="Y24" s="158" t="s">
        <v>198</v>
      </c>
      <c r="Z24" s="148"/>
      <c r="AA24" s="148"/>
      <c r="AB24" s="148"/>
      <c r="AC24" s="148"/>
      <c r="AD24" s="148"/>
      <c r="AE24" s="148"/>
      <c r="AF24" s="148"/>
      <c r="AG24" s="148" t="s">
        <v>208</v>
      </c>
      <c r="AH24" s="148"/>
      <c r="AI24" s="148"/>
      <c r="AJ24" s="148"/>
      <c r="AK24" s="148"/>
      <c r="AL24" s="148"/>
      <c r="AM24" s="148"/>
      <c r="AN24" s="148"/>
      <c r="AO24" s="148"/>
      <c r="AP24" s="148"/>
      <c r="AQ24" s="148"/>
      <c r="AR24" s="148"/>
      <c r="AS24" s="148"/>
      <c r="AT24" s="148"/>
      <c r="AU24" s="148"/>
      <c r="AV24" s="148"/>
      <c r="AW24" s="148"/>
      <c r="AX24" s="148"/>
      <c r="AY24" s="148"/>
      <c r="AZ24" s="148"/>
      <c r="BA24" s="148"/>
      <c r="BB24" s="148"/>
      <c r="BC24" s="148"/>
      <c r="BD24" s="148"/>
      <c r="BE24" s="148"/>
      <c r="BF24" s="148"/>
      <c r="BG24" s="148"/>
      <c r="BH24" s="148"/>
    </row>
    <row r="25" spans="1:60" outlineLevel="2" x14ac:dyDescent="0.2">
      <c r="A25" s="155"/>
      <c r="B25" s="156"/>
      <c r="C25" s="186" t="s">
        <v>535</v>
      </c>
      <c r="D25" s="159"/>
      <c r="E25" s="160">
        <v>146.12479999999999</v>
      </c>
      <c r="F25" s="158"/>
      <c r="G25" s="158"/>
      <c r="H25" s="158"/>
      <c r="I25" s="158"/>
      <c r="J25" s="158"/>
      <c r="K25" s="158"/>
      <c r="L25" s="158"/>
      <c r="M25" s="158"/>
      <c r="N25" s="157"/>
      <c r="O25" s="157"/>
      <c r="P25" s="157"/>
      <c r="Q25" s="157"/>
      <c r="R25" s="158"/>
      <c r="S25" s="158"/>
      <c r="T25" s="158"/>
      <c r="U25" s="158"/>
      <c r="V25" s="158"/>
      <c r="W25" s="158"/>
      <c r="X25" s="158"/>
      <c r="Y25" s="158"/>
      <c r="Z25" s="148"/>
      <c r="AA25" s="148"/>
      <c r="AB25" s="148"/>
      <c r="AC25" s="148"/>
      <c r="AD25" s="148"/>
      <c r="AE25" s="148"/>
      <c r="AF25" s="148"/>
      <c r="AG25" s="148" t="s">
        <v>203</v>
      </c>
      <c r="AH25" s="148">
        <v>0</v>
      </c>
      <c r="AI25" s="148"/>
      <c r="AJ25" s="148"/>
      <c r="AK25" s="148"/>
      <c r="AL25" s="148"/>
      <c r="AM25" s="148"/>
      <c r="AN25" s="148"/>
      <c r="AO25" s="148"/>
      <c r="AP25" s="148"/>
      <c r="AQ25" s="148"/>
      <c r="AR25" s="148"/>
      <c r="AS25" s="148"/>
      <c r="AT25" s="148"/>
      <c r="AU25" s="148"/>
      <c r="AV25" s="148"/>
      <c r="AW25" s="148"/>
      <c r="AX25" s="148"/>
      <c r="AY25" s="148"/>
      <c r="AZ25" s="148"/>
      <c r="BA25" s="148"/>
      <c r="BB25" s="148"/>
      <c r="BC25" s="148"/>
      <c r="BD25" s="148"/>
      <c r="BE25" s="148"/>
      <c r="BF25" s="148"/>
      <c r="BG25" s="148"/>
      <c r="BH25" s="148"/>
    </row>
    <row r="26" spans="1:60" outlineLevel="1" x14ac:dyDescent="0.2">
      <c r="A26" s="177">
        <v>9</v>
      </c>
      <c r="B26" s="178" t="s">
        <v>242</v>
      </c>
      <c r="C26" s="187" t="s">
        <v>243</v>
      </c>
      <c r="D26" s="179" t="s">
        <v>206</v>
      </c>
      <c r="E26" s="180">
        <v>256</v>
      </c>
      <c r="F26" s="181"/>
      <c r="G26" s="182">
        <f t="shared" ref="G26:G31" si="0">ROUND(E26*F26,2)</f>
        <v>0</v>
      </c>
      <c r="H26" s="181"/>
      <c r="I26" s="182">
        <f t="shared" ref="I26:I31" si="1">ROUND(E26*H26,2)</f>
        <v>0</v>
      </c>
      <c r="J26" s="181"/>
      <c r="K26" s="182">
        <f t="shared" ref="K26:K31" si="2">ROUND(E26*J26,2)</f>
        <v>0</v>
      </c>
      <c r="L26" s="182">
        <v>21</v>
      </c>
      <c r="M26" s="182">
        <f t="shared" ref="M26:M31" si="3">G26*(1+L26/100)</f>
        <v>0</v>
      </c>
      <c r="N26" s="180">
        <v>0</v>
      </c>
      <c r="O26" s="180">
        <f t="shared" ref="O26:O31" si="4">ROUND(E26*N26,2)</f>
        <v>0</v>
      </c>
      <c r="P26" s="180">
        <v>0</v>
      </c>
      <c r="Q26" s="180">
        <f t="shared" ref="Q26:Q31" si="5">ROUND(E26*P26,2)</f>
        <v>0</v>
      </c>
      <c r="R26" s="182"/>
      <c r="S26" s="182" t="s">
        <v>228</v>
      </c>
      <c r="T26" s="183" t="s">
        <v>207</v>
      </c>
      <c r="U26" s="158">
        <v>0</v>
      </c>
      <c r="V26" s="158">
        <f t="shared" ref="V26:V31" si="6">ROUND(E26*U26,2)</f>
        <v>0</v>
      </c>
      <c r="W26" s="158"/>
      <c r="X26" s="158" t="s">
        <v>197</v>
      </c>
      <c r="Y26" s="158" t="s">
        <v>198</v>
      </c>
      <c r="Z26" s="148"/>
      <c r="AA26" s="148"/>
      <c r="AB26" s="148"/>
      <c r="AC26" s="148"/>
      <c r="AD26" s="148"/>
      <c r="AE26" s="148"/>
      <c r="AF26" s="148"/>
      <c r="AG26" s="148" t="s">
        <v>208</v>
      </c>
      <c r="AH26" s="148"/>
      <c r="AI26" s="148"/>
      <c r="AJ26" s="148"/>
      <c r="AK26" s="148"/>
      <c r="AL26" s="148"/>
      <c r="AM26" s="148"/>
      <c r="AN26" s="148"/>
      <c r="AO26" s="148"/>
      <c r="AP26" s="148"/>
      <c r="AQ26" s="148"/>
      <c r="AR26" s="148"/>
      <c r="AS26" s="148"/>
      <c r="AT26" s="148"/>
      <c r="AU26" s="148"/>
      <c r="AV26" s="148"/>
      <c r="AW26" s="148"/>
      <c r="AX26" s="148"/>
      <c r="AY26" s="148"/>
      <c r="AZ26" s="148"/>
      <c r="BA26" s="148"/>
      <c r="BB26" s="148"/>
      <c r="BC26" s="148"/>
      <c r="BD26" s="148"/>
      <c r="BE26" s="148"/>
      <c r="BF26" s="148"/>
      <c r="BG26" s="148"/>
      <c r="BH26" s="148"/>
    </row>
    <row r="27" spans="1:60" outlineLevel="1" x14ac:dyDescent="0.2">
      <c r="A27" s="177">
        <v>10</v>
      </c>
      <c r="B27" s="178" t="s">
        <v>244</v>
      </c>
      <c r="C27" s="187" t="s">
        <v>245</v>
      </c>
      <c r="D27" s="179" t="s">
        <v>246</v>
      </c>
      <c r="E27" s="180">
        <v>584.49900000000002</v>
      </c>
      <c r="F27" s="181"/>
      <c r="G27" s="182">
        <f t="shared" si="0"/>
        <v>0</v>
      </c>
      <c r="H27" s="181"/>
      <c r="I27" s="182">
        <f t="shared" si="1"/>
        <v>0</v>
      </c>
      <c r="J27" s="181"/>
      <c r="K27" s="182">
        <f t="shared" si="2"/>
        <v>0</v>
      </c>
      <c r="L27" s="182">
        <v>21</v>
      </c>
      <c r="M27" s="182">
        <f t="shared" si="3"/>
        <v>0</v>
      </c>
      <c r="N27" s="180">
        <v>0</v>
      </c>
      <c r="O27" s="180">
        <f t="shared" si="4"/>
        <v>0</v>
      </c>
      <c r="P27" s="180">
        <v>0</v>
      </c>
      <c r="Q27" s="180">
        <f t="shared" si="5"/>
        <v>0</v>
      </c>
      <c r="R27" s="182"/>
      <c r="S27" s="182" t="s">
        <v>228</v>
      </c>
      <c r="T27" s="183" t="s">
        <v>207</v>
      </c>
      <c r="U27" s="158">
        <v>0</v>
      </c>
      <c r="V27" s="158">
        <f t="shared" si="6"/>
        <v>0</v>
      </c>
      <c r="W27" s="158"/>
      <c r="X27" s="158" t="s">
        <v>197</v>
      </c>
      <c r="Y27" s="158" t="s">
        <v>198</v>
      </c>
      <c r="Z27" s="148"/>
      <c r="AA27" s="148"/>
      <c r="AB27" s="148"/>
      <c r="AC27" s="148"/>
      <c r="AD27" s="148"/>
      <c r="AE27" s="148"/>
      <c r="AF27" s="148"/>
      <c r="AG27" s="148" t="s">
        <v>208</v>
      </c>
      <c r="AH27" s="148"/>
      <c r="AI27" s="148"/>
      <c r="AJ27" s="148"/>
      <c r="AK27" s="148"/>
      <c r="AL27" s="148"/>
      <c r="AM27" s="148"/>
      <c r="AN27" s="148"/>
      <c r="AO27" s="148"/>
      <c r="AP27" s="148"/>
      <c r="AQ27" s="148"/>
      <c r="AR27" s="148"/>
      <c r="AS27" s="148"/>
      <c r="AT27" s="148"/>
      <c r="AU27" s="148"/>
      <c r="AV27" s="148"/>
      <c r="AW27" s="148"/>
      <c r="AX27" s="148"/>
      <c r="AY27" s="148"/>
      <c r="AZ27" s="148"/>
      <c r="BA27" s="148"/>
      <c r="BB27" s="148"/>
      <c r="BC27" s="148"/>
      <c r="BD27" s="148"/>
      <c r="BE27" s="148"/>
      <c r="BF27" s="148"/>
      <c r="BG27" s="148"/>
      <c r="BH27" s="148"/>
    </row>
    <row r="28" spans="1:60" outlineLevel="1" x14ac:dyDescent="0.2">
      <c r="A28" s="177">
        <v>11</v>
      </c>
      <c r="B28" s="178" t="s">
        <v>249</v>
      </c>
      <c r="C28" s="187" t="s">
        <v>250</v>
      </c>
      <c r="D28" s="179" t="s">
        <v>193</v>
      </c>
      <c r="E28" s="180">
        <v>237.31200000000001</v>
      </c>
      <c r="F28" s="181"/>
      <c r="G28" s="182">
        <f t="shared" si="0"/>
        <v>0</v>
      </c>
      <c r="H28" s="181"/>
      <c r="I28" s="182">
        <f t="shared" si="1"/>
        <v>0</v>
      </c>
      <c r="J28" s="181"/>
      <c r="K28" s="182">
        <f t="shared" si="2"/>
        <v>0</v>
      </c>
      <c r="L28" s="182">
        <v>21</v>
      </c>
      <c r="M28" s="182">
        <f t="shared" si="3"/>
        <v>0</v>
      </c>
      <c r="N28" s="180">
        <v>0</v>
      </c>
      <c r="O28" s="180">
        <f t="shared" si="4"/>
        <v>0</v>
      </c>
      <c r="P28" s="180">
        <v>0</v>
      </c>
      <c r="Q28" s="180">
        <f t="shared" si="5"/>
        <v>0</v>
      </c>
      <c r="R28" s="182"/>
      <c r="S28" s="182" t="s">
        <v>228</v>
      </c>
      <c r="T28" s="183" t="s">
        <v>207</v>
      </c>
      <c r="U28" s="158">
        <v>0</v>
      </c>
      <c r="V28" s="158">
        <f t="shared" si="6"/>
        <v>0</v>
      </c>
      <c r="W28" s="158"/>
      <c r="X28" s="158" t="s">
        <v>197</v>
      </c>
      <c r="Y28" s="158" t="s">
        <v>198</v>
      </c>
      <c r="Z28" s="148"/>
      <c r="AA28" s="148"/>
      <c r="AB28" s="148"/>
      <c r="AC28" s="148"/>
      <c r="AD28" s="148"/>
      <c r="AE28" s="148"/>
      <c r="AF28" s="148"/>
      <c r="AG28" s="148" t="s">
        <v>208</v>
      </c>
      <c r="AH28" s="148"/>
      <c r="AI28" s="148"/>
      <c r="AJ28" s="148"/>
      <c r="AK28" s="148"/>
      <c r="AL28" s="148"/>
      <c r="AM28" s="148"/>
      <c r="AN28" s="148"/>
      <c r="AO28" s="148"/>
      <c r="AP28" s="148"/>
      <c r="AQ28" s="148"/>
      <c r="AR28" s="148"/>
      <c r="AS28" s="148"/>
      <c r="AT28" s="148"/>
      <c r="AU28" s="148"/>
      <c r="AV28" s="148"/>
      <c r="AW28" s="148"/>
      <c r="AX28" s="148"/>
      <c r="AY28" s="148"/>
      <c r="AZ28" s="148"/>
      <c r="BA28" s="148"/>
      <c r="BB28" s="148"/>
      <c r="BC28" s="148"/>
      <c r="BD28" s="148"/>
      <c r="BE28" s="148"/>
      <c r="BF28" s="148"/>
      <c r="BG28" s="148"/>
      <c r="BH28" s="148"/>
    </row>
    <row r="29" spans="1:60" outlineLevel="1" x14ac:dyDescent="0.2">
      <c r="A29" s="177">
        <v>12</v>
      </c>
      <c r="B29" s="178" t="s">
        <v>251</v>
      </c>
      <c r="C29" s="187" t="s">
        <v>252</v>
      </c>
      <c r="D29" s="179" t="s">
        <v>193</v>
      </c>
      <c r="E29" s="180">
        <v>102.4</v>
      </c>
      <c r="F29" s="181"/>
      <c r="G29" s="182">
        <f t="shared" si="0"/>
        <v>0</v>
      </c>
      <c r="H29" s="181"/>
      <c r="I29" s="182">
        <f t="shared" si="1"/>
        <v>0</v>
      </c>
      <c r="J29" s="181"/>
      <c r="K29" s="182">
        <f t="shared" si="2"/>
        <v>0</v>
      </c>
      <c r="L29" s="182">
        <v>21</v>
      </c>
      <c r="M29" s="182">
        <f t="shared" si="3"/>
        <v>0</v>
      </c>
      <c r="N29" s="180">
        <v>0</v>
      </c>
      <c r="O29" s="180">
        <f t="shared" si="4"/>
        <v>0</v>
      </c>
      <c r="P29" s="180">
        <v>0</v>
      </c>
      <c r="Q29" s="180">
        <f t="shared" si="5"/>
        <v>0</v>
      </c>
      <c r="R29" s="182"/>
      <c r="S29" s="182" t="s">
        <v>228</v>
      </c>
      <c r="T29" s="183" t="s">
        <v>207</v>
      </c>
      <c r="U29" s="158">
        <v>0</v>
      </c>
      <c r="V29" s="158">
        <f t="shared" si="6"/>
        <v>0</v>
      </c>
      <c r="W29" s="158"/>
      <c r="X29" s="158" t="s">
        <v>197</v>
      </c>
      <c r="Y29" s="158" t="s">
        <v>198</v>
      </c>
      <c r="Z29" s="148"/>
      <c r="AA29" s="148"/>
      <c r="AB29" s="148"/>
      <c r="AC29" s="148"/>
      <c r="AD29" s="148"/>
      <c r="AE29" s="148"/>
      <c r="AF29" s="148"/>
      <c r="AG29" s="148" t="s">
        <v>208</v>
      </c>
      <c r="AH29" s="148"/>
      <c r="AI29" s="148"/>
      <c r="AJ29" s="148"/>
      <c r="AK29" s="148"/>
      <c r="AL29" s="148"/>
      <c r="AM29" s="148"/>
      <c r="AN29" s="148"/>
      <c r="AO29" s="148"/>
      <c r="AP29" s="148"/>
      <c r="AQ29" s="148"/>
      <c r="AR29" s="148"/>
      <c r="AS29" s="148"/>
      <c r="AT29" s="148"/>
      <c r="AU29" s="148"/>
      <c r="AV29" s="148"/>
      <c r="AW29" s="148"/>
      <c r="AX29" s="148"/>
      <c r="AY29" s="148"/>
      <c r="AZ29" s="148"/>
      <c r="BA29" s="148"/>
      <c r="BB29" s="148"/>
      <c r="BC29" s="148"/>
      <c r="BD29" s="148"/>
      <c r="BE29" s="148"/>
      <c r="BF29" s="148"/>
      <c r="BG29" s="148"/>
      <c r="BH29" s="148"/>
    </row>
    <row r="30" spans="1:60" outlineLevel="1" x14ac:dyDescent="0.2">
      <c r="A30" s="177">
        <v>13</v>
      </c>
      <c r="B30" s="178" t="s">
        <v>253</v>
      </c>
      <c r="C30" s="187" t="s">
        <v>254</v>
      </c>
      <c r="D30" s="179" t="s">
        <v>246</v>
      </c>
      <c r="E30" s="180">
        <v>474.62400000000002</v>
      </c>
      <c r="F30" s="181"/>
      <c r="G30" s="182">
        <f t="shared" si="0"/>
        <v>0</v>
      </c>
      <c r="H30" s="181"/>
      <c r="I30" s="182">
        <f t="shared" si="1"/>
        <v>0</v>
      </c>
      <c r="J30" s="181"/>
      <c r="K30" s="182">
        <f t="shared" si="2"/>
        <v>0</v>
      </c>
      <c r="L30" s="182">
        <v>21</v>
      </c>
      <c r="M30" s="182">
        <f t="shared" si="3"/>
        <v>0</v>
      </c>
      <c r="N30" s="180">
        <v>0</v>
      </c>
      <c r="O30" s="180">
        <f t="shared" si="4"/>
        <v>0</v>
      </c>
      <c r="P30" s="180">
        <v>0</v>
      </c>
      <c r="Q30" s="180">
        <f t="shared" si="5"/>
        <v>0</v>
      </c>
      <c r="R30" s="182"/>
      <c r="S30" s="182" t="s">
        <v>228</v>
      </c>
      <c r="T30" s="183" t="s">
        <v>207</v>
      </c>
      <c r="U30" s="158">
        <v>0</v>
      </c>
      <c r="V30" s="158">
        <f t="shared" si="6"/>
        <v>0</v>
      </c>
      <c r="W30" s="158"/>
      <c r="X30" s="158" t="s">
        <v>255</v>
      </c>
      <c r="Y30" s="158" t="s">
        <v>198</v>
      </c>
      <c r="Z30" s="148"/>
      <c r="AA30" s="148"/>
      <c r="AB30" s="148"/>
      <c r="AC30" s="148"/>
      <c r="AD30" s="148"/>
      <c r="AE30" s="148"/>
      <c r="AF30" s="148"/>
      <c r="AG30" s="148" t="s">
        <v>256</v>
      </c>
      <c r="AH30" s="148"/>
      <c r="AI30" s="148"/>
      <c r="AJ30" s="148"/>
      <c r="AK30" s="148"/>
      <c r="AL30" s="148"/>
      <c r="AM30" s="148"/>
      <c r="AN30" s="148"/>
      <c r="AO30" s="148"/>
      <c r="AP30" s="148"/>
      <c r="AQ30" s="148"/>
      <c r="AR30" s="148"/>
      <c r="AS30" s="148"/>
      <c r="AT30" s="148"/>
      <c r="AU30" s="148"/>
      <c r="AV30" s="148"/>
      <c r="AW30" s="148"/>
      <c r="AX30" s="148"/>
      <c r="AY30" s="148"/>
      <c r="AZ30" s="148"/>
      <c r="BA30" s="148"/>
      <c r="BB30" s="148"/>
      <c r="BC30" s="148"/>
      <c r="BD30" s="148"/>
      <c r="BE30" s="148"/>
      <c r="BF30" s="148"/>
      <c r="BG30" s="148"/>
      <c r="BH30" s="148"/>
    </row>
    <row r="31" spans="1:60" outlineLevel="1" x14ac:dyDescent="0.2">
      <c r="A31" s="177">
        <v>14</v>
      </c>
      <c r="B31" s="178" t="s">
        <v>257</v>
      </c>
      <c r="C31" s="187" t="s">
        <v>258</v>
      </c>
      <c r="D31" s="179" t="s">
        <v>246</v>
      </c>
      <c r="E31" s="180">
        <v>204.8</v>
      </c>
      <c r="F31" s="181"/>
      <c r="G31" s="182">
        <f t="shared" si="0"/>
        <v>0</v>
      </c>
      <c r="H31" s="181"/>
      <c r="I31" s="182">
        <f t="shared" si="1"/>
        <v>0</v>
      </c>
      <c r="J31" s="181"/>
      <c r="K31" s="182">
        <f t="shared" si="2"/>
        <v>0</v>
      </c>
      <c r="L31" s="182">
        <v>21</v>
      </c>
      <c r="M31" s="182">
        <f t="shared" si="3"/>
        <v>0</v>
      </c>
      <c r="N31" s="180">
        <v>0</v>
      </c>
      <c r="O31" s="180">
        <f t="shared" si="4"/>
        <v>0</v>
      </c>
      <c r="P31" s="180">
        <v>0</v>
      </c>
      <c r="Q31" s="180">
        <f t="shared" si="5"/>
        <v>0</v>
      </c>
      <c r="R31" s="182"/>
      <c r="S31" s="182" t="s">
        <v>228</v>
      </c>
      <c r="T31" s="183" t="s">
        <v>207</v>
      </c>
      <c r="U31" s="158">
        <v>0</v>
      </c>
      <c r="V31" s="158">
        <f t="shared" si="6"/>
        <v>0</v>
      </c>
      <c r="W31" s="158"/>
      <c r="X31" s="158" t="s">
        <v>255</v>
      </c>
      <c r="Y31" s="158" t="s">
        <v>198</v>
      </c>
      <c r="Z31" s="148"/>
      <c r="AA31" s="148"/>
      <c r="AB31" s="148"/>
      <c r="AC31" s="148"/>
      <c r="AD31" s="148"/>
      <c r="AE31" s="148"/>
      <c r="AF31" s="148"/>
      <c r="AG31" s="148" t="s">
        <v>256</v>
      </c>
      <c r="AH31" s="148"/>
      <c r="AI31" s="148"/>
      <c r="AJ31" s="148"/>
      <c r="AK31" s="148"/>
      <c r="AL31" s="148"/>
      <c r="AM31" s="148"/>
      <c r="AN31" s="148"/>
      <c r="AO31" s="148"/>
      <c r="AP31" s="148"/>
      <c r="AQ31" s="148"/>
      <c r="AR31" s="148"/>
      <c r="AS31" s="148"/>
      <c r="AT31" s="148"/>
      <c r="AU31" s="148"/>
      <c r="AV31" s="148"/>
      <c r="AW31" s="148"/>
      <c r="AX31" s="148"/>
      <c r="AY31" s="148"/>
      <c r="AZ31" s="148"/>
      <c r="BA31" s="148"/>
      <c r="BB31" s="148"/>
      <c r="BC31" s="148"/>
      <c r="BD31" s="148"/>
      <c r="BE31" s="148"/>
      <c r="BF31" s="148"/>
      <c r="BG31" s="148"/>
      <c r="BH31" s="148"/>
    </row>
    <row r="32" spans="1:60" x14ac:dyDescent="0.2">
      <c r="A32" s="162" t="s">
        <v>189</v>
      </c>
      <c r="B32" s="163" t="s">
        <v>110</v>
      </c>
      <c r="C32" s="184" t="s">
        <v>111</v>
      </c>
      <c r="D32" s="164"/>
      <c r="E32" s="165"/>
      <c r="F32" s="166"/>
      <c r="G32" s="166">
        <f>SUMIF(AG33:AG34,"&lt;&gt;NOR",G33:G34)</f>
        <v>0</v>
      </c>
      <c r="H32" s="166"/>
      <c r="I32" s="166">
        <f>SUM(I33:I34)</f>
        <v>0</v>
      </c>
      <c r="J32" s="166"/>
      <c r="K32" s="166">
        <f>SUM(K33:K34)</f>
        <v>0</v>
      </c>
      <c r="L32" s="166"/>
      <c r="M32" s="166">
        <f>SUM(M33:M34)</f>
        <v>0</v>
      </c>
      <c r="N32" s="165"/>
      <c r="O32" s="165">
        <f>SUM(O33:O34)</f>
        <v>0.06</v>
      </c>
      <c r="P32" s="165"/>
      <c r="Q32" s="165">
        <f>SUM(Q33:Q34)</f>
        <v>0</v>
      </c>
      <c r="R32" s="166"/>
      <c r="S32" s="166"/>
      <c r="T32" s="167"/>
      <c r="U32" s="161"/>
      <c r="V32" s="161">
        <f>SUM(V33:V34)</f>
        <v>0</v>
      </c>
      <c r="W32" s="161"/>
      <c r="X32" s="161"/>
      <c r="Y32" s="161"/>
      <c r="AG32" t="s">
        <v>190</v>
      </c>
    </row>
    <row r="33" spans="1:60" outlineLevel="1" x14ac:dyDescent="0.2">
      <c r="A33" s="177">
        <v>15</v>
      </c>
      <c r="B33" s="178" t="s">
        <v>259</v>
      </c>
      <c r="C33" s="187" t="s">
        <v>260</v>
      </c>
      <c r="D33" s="179" t="s">
        <v>261</v>
      </c>
      <c r="E33" s="180">
        <v>640</v>
      </c>
      <c r="F33" s="181"/>
      <c r="G33" s="182">
        <f>ROUND(E33*F33,2)</f>
        <v>0</v>
      </c>
      <c r="H33" s="181"/>
      <c r="I33" s="182">
        <f>ROUND(E33*H33,2)</f>
        <v>0</v>
      </c>
      <c r="J33" s="181"/>
      <c r="K33" s="182">
        <f>ROUND(E33*J33,2)</f>
        <v>0</v>
      </c>
      <c r="L33" s="182">
        <v>21</v>
      </c>
      <c r="M33" s="182">
        <f>G33*(1+L33/100)</f>
        <v>0</v>
      </c>
      <c r="N33" s="180">
        <v>1E-4</v>
      </c>
      <c r="O33" s="180">
        <f>ROUND(E33*N33,2)</f>
        <v>0.06</v>
      </c>
      <c r="P33" s="180">
        <v>0</v>
      </c>
      <c r="Q33" s="180">
        <f>ROUND(E33*P33,2)</f>
        <v>0</v>
      </c>
      <c r="R33" s="182"/>
      <c r="S33" s="182" t="s">
        <v>228</v>
      </c>
      <c r="T33" s="183" t="s">
        <v>207</v>
      </c>
      <c r="U33" s="158">
        <v>0</v>
      </c>
      <c r="V33" s="158">
        <f>ROUND(E33*U33,2)</f>
        <v>0</v>
      </c>
      <c r="W33" s="158"/>
      <c r="X33" s="158" t="s">
        <v>197</v>
      </c>
      <c r="Y33" s="158" t="s">
        <v>198</v>
      </c>
      <c r="Z33" s="148"/>
      <c r="AA33" s="148"/>
      <c r="AB33" s="148"/>
      <c r="AC33" s="148"/>
      <c r="AD33" s="148"/>
      <c r="AE33" s="148"/>
      <c r="AF33" s="148"/>
      <c r="AG33" s="148" t="s">
        <v>208</v>
      </c>
      <c r="AH33" s="148"/>
      <c r="AI33" s="148"/>
      <c r="AJ33" s="148"/>
      <c r="AK33" s="148"/>
      <c r="AL33" s="148"/>
      <c r="AM33" s="148"/>
      <c r="AN33" s="148"/>
      <c r="AO33" s="148"/>
      <c r="AP33" s="148"/>
      <c r="AQ33" s="148"/>
      <c r="AR33" s="148"/>
      <c r="AS33" s="148"/>
      <c r="AT33" s="148"/>
      <c r="AU33" s="148"/>
      <c r="AV33" s="148"/>
      <c r="AW33" s="148"/>
      <c r="AX33" s="148"/>
      <c r="AY33" s="148"/>
      <c r="AZ33" s="148"/>
      <c r="BA33" s="148"/>
      <c r="BB33" s="148"/>
      <c r="BC33" s="148"/>
      <c r="BD33" s="148"/>
      <c r="BE33" s="148"/>
      <c r="BF33" s="148"/>
      <c r="BG33" s="148"/>
      <c r="BH33" s="148"/>
    </row>
    <row r="34" spans="1:60" ht="22.5" outlineLevel="1" x14ac:dyDescent="0.2">
      <c r="A34" s="177">
        <v>16</v>
      </c>
      <c r="B34" s="178" t="s">
        <v>262</v>
      </c>
      <c r="C34" s="187" t="s">
        <v>263</v>
      </c>
      <c r="D34" s="179" t="s">
        <v>261</v>
      </c>
      <c r="E34" s="180">
        <v>640</v>
      </c>
      <c r="F34" s="181"/>
      <c r="G34" s="182">
        <f>ROUND(E34*F34,2)</f>
        <v>0</v>
      </c>
      <c r="H34" s="181"/>
      <c r="I34" s="182">
        <f>ROUND(E34*H34,2)</f>
        <v>0</v>
      </c>
      <c r="J34" s="181"/>
      <c r="K34" s="182">
        <f>ROUND(E34*J34,2)</f>
        <v>0</v>
      </c>
      <c r="L34" s="182">
        <v>21</v>
      </c>
      <c r="M34" s="182">
        <f>G34*(1+L34/100)</f>
        <v>0</v>
      </c>
      <c r="N34" s="180">
        <v>0</v>
      </c>
      <c r="O34" s="180">
        <f>ROUND(E34*N34,2)</f>
        <v>0</v>
      </c>
      <c r="P34" s="180">
        <v>0</v>
      </c>
      <c r="Q34" s="180">
        <f>ROUND(E34*P34,2)</f>
        <v>0</v>
      </c>
      <c r="R34" s="182"/>
      <c r="S34" s="182" t="s">
        <v>228</v>
      </c>
      <c r="T34" s="183" t="s">
        <v>207</v>
      </c>
      <c r="U34" s="158">
        <v>0</v>
      </c>
      <c r="V34" s="158">
        <f>ROUND(E34*U34,2)</f>
        <v>0</v>
      </c>
      <c r="W34" s="158"/>
      <c r="X34" s="158" t="s">
        <v>197</v>
      </c>
      <c r="Y34" s="158" t="s">
        <v>198</v>
      </c>
      <c r="Z34" s="148"/>
      <c r="AA34" s="148"/>
      <c r="AB34" s="148"/>
      <c r="AC34" s="148"/>
      <c r="AD34" s="148"/>
      <c r="AE34" s="148"/>
      <c r="AF34" s="148"/>
      <c r="AG34" s="148" t="s">
        <v>208</v>
      </c>
      <c r="AH34" s="148"/>
      <c r="AI34" s="148"/>
      <c r="AJ34" s="148"/>
      <c r="AK34" s="148"/>
      <c r="AL34" s="148"/>
      <c r="AM34" s="148"/>
      <c r="AN34" s="148"/>
      <c r="AO34" s="148"/>
      <c r="AP34" s="148"/>
      <c r="AQ34" s="148"/>
      <c r="AR34" s="148"/>
      <c r="AS34" s="148"/>
      <c r="AT34" s="148"/>
      <c r="AU34" s="148"/>
      <c r="AV34" s="148"/>
      <c r="AW34" s="148"/>
      <c r="AX34" s="148"/>
      <c r="AY34" s="148"/>
      <c r="AZ34" s="148"/>
      <c r="BA34" s="148"/>
      <c r="BB34" s="148"/>
      <c r="BC34" s="148"/>
      <c r="BD34" s="148"/>
      <c r="BE34" s="148"/>
      <c r="BF34" s="148"/>
      <c r="BG34" s="148"/>
      <c r="BH34" s="148"/>
    </row>
    <row r="35" spans="1:60" x14ac:dyDescent="0.2">
      <c r="A35" s="162" t="s">
        <v>189</v>
      </c>
      <c r="B35" s="163" t="s">
        <v>121</v>
      </c>
      <c r="C35" s="184" t="s">
        <v>122</v>
      </c>
      <c r="D35" s="164"/>
      <c r="E35" s="165"/>
      <c r="F35" s="166"/>
      <c r="G35" s="166">
        <f>SUMIF(AG36:AG66,"&lt;&gt;NOR",G36:G66)</f>
        <v>0</v>
      </c>
      <c r="H35" s="166"/>
      <c r="I35" s="166">
        <f>SUM(I36:I66)</f>
        <v>0</v>
      </c>
      <c r="J35" s="166"/>
      <c r="K35" s="166">
        <f>SUM(K36:K66)</f>
        <v>0</v>
      </c>
      <c r="L35" s="166"/>
      <c r="M35" s="166">
        <f>SUM(M36:M66)</f>
        <v>0</v>
      </c>
      <c r="N35" s="165"/>
      <c r="O35" s="165">
        <f>SUM(O36:O66)</f>
        <v>2.58</v>
      </c>
      <c r="P35" s="165"/>
      <c r="Q35" s="165">
        <f>SUM(Q36:Q66)</f>
        <v>0</v>
      </c>
      <c r="R35" s="166"/>
      <c r="S35" s="166"/>
      <c r="T35" s="167"/>
      <c r="U35" s="161"/>
      <c r="V35" s="161">
        <f>SUM(V36:V66)</f>
        <v>78.22999999999999</v>
      </c>
      <c r="W35" s="161"/>
      <c r="X35" s="161"/>
      <c r="Y35" s="161"/>
      <c r="AG35" t="s">
        <v>190</v>
      </c>
    </row>
    <row r="36" spans="1:60" outlineLevel="1" x14ac:dyDescent="0.2">
      <c r="A36" s="169">
        <v>17</v>
      </c>
      <c r="B36" s="261" t="s">
        <v>503</v>
      </c>
      <c r="C36" s="262" t="s">
        <v>504</v>
      </c>
      <c r="D36" s="171" t="s">
        <v>261</v>
      </c>
      <c r="E36" s="172">
        <v>320</v>
      </c>
      <c r="F36" s="173"/>
      <c r="G36" s="174">
        <f>ROUND(E36*F36,2)</f>
        <v>0</v>
      </c>
      <c r="H36" s="173"/>
      <c r="I36" s="174">
        <f>ROUND(E36*H36,2)</f>
        <v>0</v>
      </c>
      <c r="J36" s="173"/>
      <c r="K36" s="174">
        <f>ROUND(E36*J36,2)</f>
        <v>0</v>
      </c>
      <c r="L36" s="174">
        <v>21</v>
      </c>
      <c r="M36" s="174">
        <f>G36*(1+L36/100)</f>
        <v>0</v>
      </c>
      <c r="N36" s="172">
        <v>0</v>
      </c>
      <c r="O36" s="172">
        <f>ROUND(E36*N36,2)</f>
        <v>0</v>
      </c>
      <c r="P36" s="172">
        <v>0</v>
      </c>
      <c r="Q36" s="172">
        <f>ROUND(E36*P36,2)</f>
        <v>0</v>
      </c>
      <c r="R36" s="174" t="s">
        <v>224</v>
      </c>
      <c r="S36" s="174" t="s">
        <v>195</v>
      </c>
      <c r="T36" s="175" t="s">
        <v>196</v>
      </c>
      <c r="U36" s="158">
        <v>5.3999999999999999E-2</v>
      </c>
      <c r="V36" s="158">
        <f>ROUND(E36*U36,2)</f>
        <v>17.28</v>
      </c>
      <c r="W36" s="158"/>
      <c r="X36" s="158" t="s">
        <v>197</v>
      </c>
      <c r="Y36" s="158" t="s">
        <v>198</v>
      </c>
      <c r="Z36" s="148"/>
      <c r="AA36" s="148"/>
      <c r="AB36" s="148"/>
      <c r="AC36" s="148"/>
      <c r="AD36" s="148"/>
      <c r="AE36" s="148"/>
      <c r="AF36" s="148"/>
      <c r="AG36" s="148" t="s">
        <v>208</v>
      </c>
      <c r="AH36" s="148"/>
      <c r="AI36" s="148"/>
      <c r="AJ36" s="148"/>
      <c r="AK36" s="148"/>
      <c r="AL36" s="148"/>
      <c r="AM36" s="148"/>
      <c r="AN36" s="148"/>
      <c r="AO36" s="148"/>
      <c r="AP36" s="148"/>
      <c r="AQ36" s="148"/>
      <c r="AR36" s="148"/>
      <c r="AS36" s="148"/>
      <c r="AT36" s="148"/>
      <c r="AU36" s="148"/>
      <c r="AV36" s="148"/>
      <c r="AW36" s="148"/>
      <c r="AX36" s="148"/>
      <c r="AY36" s="148"/>
      <c r="AZ36" s="148"/>
      <c r="BA36" s="148"/>
      <c r="BB36" s="148"/>
      <c r="BC36" s="148"/>
      <c r="BD36" s="148"/>
      <c r="BE36" s="148"/>
      <c r="BF36" s="148"/>
      <c r="BG36" s="148"/>
      <c r="BH36" s="148"/>
    </row>
    <row r="37" spans="1:60" outlineLevel="2" x14ac:dyDescent="0.2">
      <c r="A37" s="155"/>
      <c r="B37" s="156"/>
      <c r="C37" s="249" t="s">
        <v>505</v>
      </c>
      <c r="D37" s="250"/>
      <c r="E37" s="250"/>
      <c r="F37" s="250"/>
      <c r="G37" s="250"/>
      <c r="H37" s="158"/>
      <c r="I37" s="158"/>
      <c r="J37" s="158"/>
      <c r="K37" s="158"/>
      <c r="L37" s="158"/>
      <c r="M37" s="158"/>
      <c r="N37" s="157"/>
      <c r="O37" s="157"/>
      <c r="P37" s="157"/>
      <c r="Q37" s="157"/>
      <c r="R37" s="158"/>
      <c r="S37" s="158"/>
      <c r="T37" s="158"/>
      <c r="U37" s="158"/>
      <c r="V37" s="158"/>
      <c r="W37" s="158"/>
      <c r="X37" s="158"/>
      <c r="Y37" s="158"/>
      <c r="Z37" s="148"/>
      <c r="AA37" s="148"/>
      <c r="AB37" s="148"/>
      <c r="AC37" s="148"/>
      <c r="AD37" s="148"/>
      <c r="AE37" s="148"/>
      <c r="AF37" s="148"/>
      <c r="AG37" s="148" t="s">
        <v>201</v>
      </c>
      <c r="AH37" s="148"/>
      <c r="AI37" s="148"/>
      <c r="AJ37" s="148"/>
      <c r="AK37" s="148"/>
      <c r="AL37" s="148"/>
      <c r="AM37" s="148"/>
      <c r="AN37" s="148"/>
      <c r="AO37" s="148"/>
      <c r="AP37" s="148"/>
      <c r="AQ37" s="148"/>
      <c r="AR37" s="148"/>
      <c r="AS37" s="148"/>
      <c r="AT37" s="148"/>
      <c r="AU37" s="148"/>
      <c r="AV37" s="148"/>
      <c r="AW37" s="148"/>
      <c r="AX37" s="148"/>
      <c r="AY37" s="148"/>
      <c r="AZ37" s="148"/>
      <c r="BA37" s="148"/>
      <c r="BB37" s="148"/>
      <c r="BC37" s="148"/>
      <c r="BD37" s="148"/>
      <c r="BE37" s="148"/>
      <c r="BF37" s="148"/>
      <c r="BG37" s="148"/>
      <c r="BH37" s="148"/>
    </row>
    <row r="38" spans="1:60" outlineLevel="1" x14ac:dyDescent="0.2">
      <c r="A38" s="169">
        <v>18</v>
      </c>
      <c r="B38" s="170" t="s">
        <v>286</v>
      </c>
      <c r="C38" s="185" t="s">
        <v>287</v>
      </c>
      <c r="D38" s="171" t="s">
        <v>288</v>
      </c>
      <c r="E38" s="172">
        <v>9</v>
      </c>
      <c r="F38" s="173"/>
      <c r="G38" s="174">
        <f>ROUND(E38*F38,2)</f>
        <v>0</v>
      </c>
      <c r="H38" s="173"/>
      <c r="I38" s="174">
        <f>ROUND(E38*H38,2)</f>
        <v>0</v>
      </c>
      <c r="J38" s="173"/>
      <c r="K38" s="174">
        <f>ROUND(E38*J38,2)</f>
        <v>0</v>
      </c>
      <c r="L38" s="174">
        <v>21</v>
      </c>
      <c r="M38" s="174">
        <f>G38*(1+L38/100)</f>
        <v>0</v>
      </c>
      <c r="N38" s="172">
        <v>2.0000000000000002E-5</v>
      </c>
      <c r="O38" s="172">
        <f>ROUND(E38*N38,2)</f>
        <v>0</v>
      </c>
      <c r="P38" s="172">
        <v>0</v>
      </c>
      <c r="Q38" s="172">
        <f>ROUND(E38*P38,2)</f>
        <v>0</v>
      </c>
      <c r="R38" s="174" t="s">
        <v>224</v>
      </c>
      <c r="S38" s="174" t="s">
        <v>195</v>
      </c>
      <c r="T38" s="175" t="s">
        <v>195</v>
      </c>
      <c r="U38" s="158">
        <v>0.432</v>
      </c>
      <c r="V38" s="158">
        <f>ROUND(E38*U38,2)</f>
        <v>3.89</v>
      </c>
      <c r="W38" s="158"/>
      <c r="X38" s="158" t="s">
        <v>197</v>
      </c>
      <c r="Y38" s="158" t="s">
        <v>198</v>
      </c>
      <c r="Z38" s="148"/>
      <c r="AA38" s="148"/>
      <c r="AB38" s="148"/>
      <c r="AC38" s="148"/>
      <c r="AD38" s="148"/>
      <c r="AE38" s="148"/>
      <c r="AF38" s="148"/>
      <c r="AG38" s="148" t="s">
        <v>199</v>
      </c>
      <c r="AH38" s="148"/>
      <c r="AI38" s="148"/>
      <c r="AJ38" s="148"/>
      <c r="AK38" s="148"/>
      <c r="AL38" s="148"/>
      <c r="AM38" s="148"/>
      <c r="AN38" s="148"/>
      <c r="AO38" s="148"/>
      <c r="AP38" s="148"/>
      <c r="AQ38" s="148"/>
      <c r="AR38" s="148"/>
      <c r="AS38" s="148"/>
      <c r="AT38" s="148"/>
      <c r="AU38" s="148"/>
      <c r="AV38" s="148"/>
      <c r="AW38" s="148"/>
      <c r="AX38" s="148"/>
      <c r="AY38" s="148"/>
      <c r="AZ38" s="148"/>
      <c r="BA38" s="148"/>
      <c r="BB38" s="148"/>
      <c r="BC38" s="148"/>
      <c r="BD38" s="148"/>
      <c r="BE38" s="148"/>
      <c r="BF38" s="148"/>
      <c r="BG38" s="148"/>
      <c r="BH38" s="148"/>
    </row>
    <row r="39" spans="1:60" outlineLevel="2" x14ac:dyDescent="0.2">
      <c r="A39" s="155"/>
      <c r="B39" s="156"/>
      <c r="C39" s="186" t="s">
        <v>538</v>
      </c>
      <c r="D39" s="159"/>
      <c r="E39" s="160">
        <v>9</v>
      </c>
      <c r="F39" s="158"/>
      <c r="G39" s="158"/>
      <c r="H39" s="158"/>
      <c r="I39" s="158"/>
      <c r="J39" s="158"/>
      <c r="K39" s="158"/>
      <c r="L39" s="158"/>
      <c r="M39" s="158"/>
      <c r="N39" s="157"/>
      <c r="O39" s="157"/>
      <c r="P39" s="157"/>
      <c r="Q39" s="157"/>
      <c r="R39" s="158"/>
      <c r="S39" s="158"/>
      <c r="T39" s="158"/>
      <c r="U39" s="158"/>
      <c r="V39" s="158"/>
      <c r="W39" s="158"/>
      <c r="X39" s="158"/>
      <c r="Y39" s="158"/>
      <c r="Z39" s="148"/>
      <c r="AA39" s="148"/>
      <c r="AB39" s="148"/>
      <c r="AC39" s="148"/>
      <c r="AD39" s="148"/>
      <c r="AE39" s="148"/>
      <c r="AF39" s="148"/>
      <c r="AG39" s="148" t="s">
        <v>203</v>
      </c>
      <c r="AH39" s="148">
        <v>5</v>
      </c>
      <c r="AI39" s="148"/>
      <c r="AJ39" s="148"/>
      <c r="AK39" s="148"/>
      <c r="AL39" s="148"/>
      <c r="AM39" s="148"/>
      <c r="AN39" s="148"/>
      <c r="AO39" s="148"/>
      <c r="AP39" s="148"/>
      <c r="AQ39" s="148"/>
      <c r="AR39" s="148"/>
      <c r="AS39" s="148"/>
      <c r="AT39" s="148"/>
      <c r="AU39" s="148"/>
      <c r="AV39" s="148"/>
      <c r="AW39" s="148"/>
      <c r="AX39" s="148"/>
      <c r="AY39" s="148"/>
      <c r="AZ39" s="148"/>
      <c r="BA39" s="148"/>
      <c r="BB39" s="148"/>
      <c r="BC39" s="148"/>
      <c r="BD39" s="148"/>
      <c r="BE39" s="148"/>
      <c r="BF39" s="148"/>
      <c r="BG39" s="148"/>
      <c r="BH39" s="148"/>
    </row>
    <row r="40" spans="1:60" outlineLevel="1" x14ac:dyDescent="0.2">
      <c r="A40" s="177">
        <v>19</v>
      </c>
      <c r="B40" s="178" t="s">
        <v>286</v>
      </c>
      <c r="C40" s="187" t="s">
        <v>287</v>
      </c>
      <c r="D40" s="179" t="s">
        <v>288</v>
      </c>
      <c r="E40" s="180">
        <v>9</v>
      </c>
      <c r="F40" s="181"/>
      <c r="G40" s="182">
        <f>ROUND(E40*F40,2)</f>
        <v>0</v>
      </c>
      <c r="H40" s="181"/>
      <c r="I40" s="182">
        <f>ROUND(E40*H40,2)</f>
        <v>0</v>
      </c>
      <c r="J40" s="181"/>
      <c r="K40" s="182">
        <f>ROUND(E40*J40,2)</f>
        <v>0</v>
      </c>
      <c r="L40" s="182">
        <v>21</v>
      </c>
      <c r="M40" s="182">
        <f>G40*(1+L40/100)</f>
        <v>0</v>
      </c>
      <c r="N40" s="180">
        <v>2.0000000000000002E-5</v>
      </c>
      <c r="O40" s="180">
        <f>ROUND(E40*N40,2)</f>
        <v>0</v>
      </c>
      <c r="P40" s="180">
        <v>0</v>
      </c>
      <c r="Q40" s="180">
        <f>ROUND(E40*P40,2)</f>
        <v>0</v>
      </c>
      <c r="R40" s="182" t="s">
        <v>224</v>
      </c>
      <c r="S40" s="182" t="s">
        <v>195</v>
      </c>
      <c r="T40" s="183" t="s">
        <v>195</v>
      </c>
      <c r="U40" s="158">
        <v>0.432</v>
      </c>
      <c r="V40" s="158">
        <f>ROUND(E40*U40,2)</f>
        <v>3.89</v>
      </c>
      <c r="W40" s="158"/>
      <c r="X40" s="158" t="s">
        <v>197</v>
      </c>
      <c r="Y40" s="158" t="s">
        <v>198</v>
      </c>
      <c r="Z40" s="148"/>
      <c r="AA40" s="148"/>
      <c r="AB40" s="148"/>
      <c r="AC40" s="148"/>
      <c r="AD40" s="148"/>
      <c r="AE40" s="148"/>
      <c r="AF40" s="148"/>
      <c r="AG40" s="148" t="s">
        <v>199</v>
      </c>
      <c r="AH40" s="148"/>
      <c r="AI40" s="148"/>
      <c r="AJ40" s="148"/>
      <c r="AK40" s="148"/>
      <c r="AL40" s="148"/>
      <c r="AM40" s="148"/>
      <c r="AN40" s="148"/>
      <c r="AO40" s="148"/>
      <c r="AP40" s="148"/>
      <c r="AQ40" s="148"/>
      <c r="AR40" s="148"/>
      <c r="AS40" s="148"/>
      <c r="AT40" s="148"/>
      <c r="AU40" s="148"/>
      <c r="AV40" s="148"/>
      <c r="AW40" s="148"/>
      <c r="AX40" s="148"/>
      <c r="AY40" s="148"/>
      <c r="AZ40" s="148"/>
      <c r="BA40" s="148"/>
      <c r="BB40" s="148"/>
      <c r="BC40" s="148"/>
      <c r="BD40" s="148"/>
      <c r="BE40" s="148"/>
      <c r="BF40" s="148"/>
      <c r="BG40" s="148"/>
      <c r="BH40" s="148"/>
    </row>
    <row r="41" spans="1:60" ht="33.75" outlineLevel="1" x14ac:dyDescent="0.2">
      <c r="A41" s="177">
        <v>20</v>
      </c>
      <c r="B41" s="178" t="s">
        <v>290</v>
      </c>
      <c r="C41" s="187" t="s">
        <v>291</v>
      </c>
      <c r="D41" s="179" t="s">
        <v>288</v>
      </c>
      <c r="E41" s="180">
        <v>9</v>
      </c>
      <c r="F41" s="181"/>
      <c r="G41" s="182">
        <f>ROUND(E41*F41,2)</f>
        <v>0</v>
      </c>
      <c r="H41" s="181"/>
      <c r="I41" s="182">
        <f>ROUND(E41*H41,2)</f>
        <v>0</v>
      </c>
      <c r="J41" s="181"/>
      <c r="K41" s="182">
        <f>ROUND(E41*J41,2)</f>
        <v>0</v>
      </c>
      <c r="L41" s="182">
        <v>21</v>
      </c>
      <c r="M41" s="182">
        <f>G41*(1+L41/100)</f>
        <v>0</v>
      </c>
      <c r="N41" s="180">
        <v>0</v>
      </c>
      <c r="O41" s="180">
        <f>ROUND(E41*N41,2)</f>
        <v>0</v>
      </c>
      <c r="P41" s="180">
        <v>0</v>
      </c>
      <c r="Q41" s="180">
        <f>ROUND(E41*P41,2)</f>
        <v>0</v>
      </c>
      <c r="R41" s="182" t="s">
        <v>224</v>
      </c>
      <c r="S41" s="182" t="s">
        <v>195</v>
      </c>
      <c r="T41" s="183" t="s">
        <v>195</v>
      </c>
      <c r="U41" s="158">
        <v>3.4740000000000002</v>
      </c>
      <c r="V41" s="158">
        <f>ROUND(E41*U41,2)</f>
        <v>31.27</v>
      </c>
      <c r="W41" s="158"/>
      <c r="X41" s="158" t="s">
        <v>197</v>
      </c>
      <c r="Y41" s="158" t="s">
        <v>198</v>
      </c>
      <c r="Z41" s="148"/>
      <c r="AA41" s="148"/>
      <c r="AB41" s="148"/>
      <c r="AC41" s="148"/>
      <c r="AD41" s="148"/>
      <c r="AE41" s="148"/>
      <c r="AF41" s="148"/>
      <c r="AG41" s="148" t="s">
        <v>199</v>
      </c>
      <c r="AH41" s="148"/>
      <c r="AI41" s="148"/>
      <c r="AJ41" s="148"/>
      <c r="AK41" s="148"/>
      <c r="AL41" s="148"/>
      <c r="AM41" s="148"/>
      <c r="AN41" s="148"/>
      <c r="AO41" s="148"/>
      <c r="AP41" s="148"/>
      <c r="AQ41" s="148"/>
      <c r="AR41" s="148"/>
      <c r="AS41" s="148"/>
      <c r="AT41" s="148"/>
      <c r="AU41" s="148"/>
      <c r="AV41" s="148"/>
      <c r="AW41" s="148"/>
      <c r="AX41" s="148"/>
      <c r="AY41" s="148"/>
      <c r="AZ41" s="148"/>
      <c r="BA41" s="148"/>
      <c r="BB41" s="148"/>
      <c r="BC41" s="148"/>
      <c r="BD41" s="148"/>
      <c r="BE41" s="148"/>
      <c r="BF41" s="148"/>
      <c r="BG41" s="148"/>
      <c r="BH41" s="148"/>
    </row>
    <row r="42" spans="1:60" outlineLevel="1" x14ac:dyDescent="0.2">
      <c r="A42" s="169">
        <v>21</v>
      </c>
      <c r="B42" s="170" t="s">
        <v>292</v>
      </c>
      <c r="C42" s="185" t="s">
        <v>293</v>
      </c>
      <c r="D42" s="171" t="s">
        <v>288</v>
      </c>
      <c r="E42" s="172">
        <v>9</v>
      </c>
      <c r="F42" s="173"/>
      <c r="G42" s="174">
        <f>ROUND(E42*F42,2)</f>
        <v>0</v>
      </c>
      <c r="H42" s="173"/>
      <c r="I42" s="174">
        <f>ROUND(E42*H42,2)</f>
        <v>0</v>
      </c>
      <c r="J42" s="173"/>
      <c r="K42" s="174">
        <f>ROUND(E42*J42,2)</f>
        <v>0</v>
      </c>
      <c r="L42" s="174">
        <v>21</v>
      </c>
      <c r="M42" s="174">
        <f>G42*(1+L42/100)</f>
        <v>0</v>
      </c>
      <c r="N42" s="172">
        <v>0.12303</v>
      </c>
      <c r="O42" s="172">
        <f>ROUND(E42*N42,2)</f>
        <v>1.1100000000000001</v>
      </c>
      <c r="P42" s="172">
        <v>0</v>
      </c>
      <c r="Q42" s="172">
        <f>ROUND(E42*P42,2)</f>
        <v>0</v>
      </c>
      <c r="R42" s="174" t="s">
        <v>224</v>
      </c>
      <c r="S42" s="174" t="s">
        <v>195</v>
      </c>
      <c r="T42" s="175" t="s">
        <v>195</v>
      </c>
      <c r="U42" s="158">
        <v>0.86</v>
      </c>
      <c r="V42" s="158">
        <f>ROUND(E42*U42,2)</f>
        <v>7.74</v>
      </c>
      <c r="W42" s="158"/>
      <c r="X42" s="158" t="s">
        <v>197</v>
      </c>
      <c r="Y42" s="158" t="s">
        <v>198</v>
      </c>
      <c r="Z42" s="148"/>
      <c r="AA42" s="148"/>
      <c r="AB42" s="148"/>
      <c r="AC42" s="148"/>
      <c r="AD42" s="148"/>
      <c r="AE42" s="148"/>
      <c r="AF42" s="148"/>
      <c r="AG42" s="148" t="s">
        <v>199</v>
      </c>
      <c r="AH42" s="148"/>
      <c r="AI42" s="148"/>
      <c r="AJ42" s="148"/>
      <c r="AK42" s="148"/>
      <c r="AL42" s="148"/>
      <c r="AM42" s="148"/>
      <c r="AN42" s="148"/>
      <c r="AO42" s="148"/>
      <c r="AP42" s="148"/>
      <c r="AQ42" s="148"/>
      <c r="AR42" s="148"/>
      <c r="AS42" s="148"/>
      <c r="AT42" s="148"/>
      <c r="AU42" s="148"/>
      <c r="AV42" s="148"/>
      <c r="AW42" s="148"/>
      <c r="AX42" s="148"/>
      <c r="AY42" s="148"/>
      <c r="AZ42" s="148"/>
      <c r="BA42" s="148"/>
      <c r="BB42" s="148"/>
      <c r="BC42" s="148"/>
      <c r="BD42" s="148"/>
      <c r="BE42" s="148"/>
      <c r="BF42" s="148"/>
      <c r="BG42" s="148"/>
      <c r="BH42" s="148"/>
    </row>
    <row r="43" spans="1:60" outlineLevel="2" x14ac:dyDescent="0.2">
      <c r="A43" s="155"/>
      <c r="B43" s="156"/>
      <c r="C43" s="247" t="s">
        <v>294</v>
      </c>
      <c r="D43" s="248"/>
      <c r="E43" s="248"/>
      <c r="F43" s="248"/>
      <c r="G43" s="248"/>
      <c r="H43" s="158"/>
      <c r="I43" s="158"/>
      <c r="J43" s="158"/>
      <c r="K43" s="158"/>
      <c r="L43" s="158"/>
      <c r="M43" s="158"/>
      <c r="N43" s="157"/>
      <c r="O43" s="157"/>
      <c r="P43" s="157"/>
      <c r="Q43" s="157"/>
      <c r="R43" s="158"/>
      <c r="S43" s="158"/>
      <c r="T43" s="158"/>
      <c r="U43" s="158"/>
      <c r="V43" s="158"/>
      <c r="W43" s="158"/>
      <c r="X43" s="158"/>
      <c r="Y43" s="158"/>
      <c r="Z43" s="148"/>
      <c r="AA43" s="148"/>
      <c r="AB43" s="148"/>
      <c r="AC43" s="148"/>
      <c r="AD43" s="148"/>
      <c r="AE43" s="148"/>
      <c r="AF43" s="148"/>
      <c r="AG43" s="148" t="s">
        <v>201</v>
      </c>
      <c r="AH43" s="148"/>
      <c r="AI43" s="148"/>
      <c r="AJ43" s="148"/>
      <c r="AK43" s="148"/>
      <c r="AL43" s="148"/>
      <c r="AM43" s="148"/>
      <c r="AN43" s="148"/>
      <c r="AO43" s="148"/>
      <c r="AP43" s="148"/>
      <c r="AQ43" s="148"/>
      <c r="AR43" s="148"/>
      <c r="AS43" s="148"/>
      <c r="AT43" s="148"/>
      <c r="AU43" s="148"/>
      <c r="AV43" s="148"/>
      <c r="AW43" s="148"/>
      <c r="AX43" s="148"/>
      <c r="AY43" s="148"/>
      <c r="AZ43" s="148"/>
      <c r="BA43" s="148"/>
      <c r="BB43" s="148"/>
      <c r="BC43" s="148"/>
      <c r="BD43" s="148"/>
      <c r="BE43" s="148"/>
      <c r="BF43" s="148"/>
      <c r="BG43" s="148"/>
      <c r="BH43" s="148"/>
    </row>
    <row r="44" spans="1:60" outlineLevel="1" x14ac:dyDescent="0.2">
      <c r="A44" s="169">
        <v>22</v>
      </c>
      <c r="B44" s="170" t="s">
        <v>295</v>
      </c>
      <c r="C44" s="185" t="s">
        <v>296</v>
      </c>
      <c r="D44" s="171" t="s">
        <v>261</v>
      </c>
      <c r="E44" s="172">
        <v>352</v>
      </c>
      <c r="F44" s="173"/>
      <c r="G44" s="174">
        <f>ROUND(E44*F44,2)</f>
        <v>0</v>
      </c>
      <c r="H44" s="173"/>
      <c r="I44" s="174">
        <f>ROUND(E44*H44,2)</f>
        <v>0</v>
      </c>
      <c r="J44" s="173"/>
      <c r="K44" s="174">
        <f>ROUND(E44*J44,2)</f>
        <v>0</v>
      </c>
      <c r="L44" s="174">
        <v>21</v>
      </c>
      <c r="M44" s="174">
        <f>G44*(1+L44/100)</f>
        <v>0</v>
      </c>
      <c r="N44" s="172">
        <v>5.0000000000000002E-5</v>
      </c>
      <c r="O44" s="172">
        <f>ROUND(E44*N44,2)</f>
        <v>0.02</v>
      </c>
      <c r="P44" s="172">
        <v>0</v>
      </c>
      <c r="Q44" s="172">
        <f>ROUND(E44*P44,2)</f>
        <v>0</v>
      </c>
      <c r="R44" s="174" t="s">
        <v>224</v>
      </c>
      <c r="S44" s="174" t="s">
        <v>195</v>
      </c>
      <c r="T44" s="175" t="s">
        <v>196</v>
      </c>
      <c r="U44" s="158">
        <v>0.03</v>
      </c>
      <c r="V44" s="158">
        <f>ROUND(E44*U44,2)</f>
        <v>10.56</v>
      </c>
      <c r="W44" s="158"/>
      <c r="X44" s="158" t="s">
        <v>197</v>
      </c>
      <c r="Y44" s="158" t="s">
        <v>198</v>
      </c>
      <c r="Z44" s="148"/>
      <c r="AA44" s="148"/>
      <c r="AB44" s="148"/>
      <c r="AC44" s="148"/>
      <c r="AD44" s="148"/>
      <c r="AE44" s="148"/>
      <c r="AF44" s="148"/>
      <c r="AG44" s="148" t="s">
        <v>199</v>
      </c>
      <c r="AH44" s="148"/>
      <c r="AI44" s="148"/>
      <c r="AJ44" s="148"/>
      <c r="AK44" s="148"/>
      <c r="AL44" s="148"/>
      <c r="AM44" s="148"/>
      <c r="AN44" s="148"/>
      <c r="AO44" s="148"/>
      <c r="AP44" s="148"/>
      <c r="AQ44" s="148"/>
      <c r="AR44" s="148"/>
      <c r="AS44" s="148"/>
      <c r="AT44" s="148"/>
      <c r="AU44" s="148"/>
      <c r="AV44" s="148"/>
      <c r="AW44" s="148"/>
      <c r="AX44" s="148"/>
      <c r="AY44" s="148"/>
      <c r="AZ44" s="148"/>
      <c r="BA44" s="148"/>
      <c r="BB44" s="148"/>
      <c r="BC44" s="148"/>
      <c r="BD44" s="148"/>
      <c r="BE44" s="148"/>
      <c r="BF44" s="148"/>
      <c r="BG44" s="148"/>
      <c r="BH44" s="148"/>
    </row>
    <row r="45" spans="1:60" outlineLevel="2" x14ac:dyDescent="0.2">
      <c r="A45" s="155"/>
      <c r="B45" s="156"/>
      <c r="C45" s="186" t="s">
        <v>539</v>
      </c>
      <c r="D45" s="159"/>
      <c r="E45" s="160">
        <v>352</v>
      </c>
      <c r="F45" s="158"/>
      <c r="G45" s="158"/>
      <c r="H45" s="158"/>
      <c r="I45" s="158"/>
      <c r="J45" s="158"/>
      <c r="K45" s="158"/>
      <c r="L45" s="158"/>
      <c r="M45" s="158"/>
      <c r="N45" s="157"/>
      <c r="O45" s="157"/>
      <c r="P45" s="157"/>
      <c r="Q45" s="157"/>
      <c r="R45" s="158"/>
      <c r="S45" s="158"/>
      <c r="T45" s="158"/>
      <c r="U45" s="158"/>
      <c r="V45" s="158"/>
      <c r="W45" s="158"/>
      <c r="X45" s="158"/>
      <c r="Y45" s="158"/>
      <c r="Z45" s="148"/>
      <c r="AA45" s="148"/>
      <c r="AB45" s="148"/>
      <c r="AC45" s="148"/>
      <c r="AD45" s="148"/>
      <c r="AE45" s="148"/>
      <c r="AF45" s="148"/>
      <c r="AG45" s="148" t="s">
        <v>203</v>
      </c>
      <c r="AH45" s="148">
        <v>5</v>
      </c>
      <c r="AI45" s="148"/>
      <c r="AJ45" s="148"/>
      <c r="AK45" s="148"/>
      <c r="AL45" s="148"/>
      <c r="AM45" s="148"/>
      <c r="AN45" s="148"/>
      <c r="AO45" s="148"/>
      <c r="AP45" s="148"/>
      <c r="AQ45" s="148"/>
      <c r="AR45" s="148"/>
      <c r="AS45" s="148"/>
      <c r="AT45" s="148"/>
      <c r="AU45" s="148"/>
      <c r="AV45" s="148"/>
      <c r="AW45" s="148"/>
      <c r="AX45" s="148"/>
      <c r="AY45" s="148"/>
      <c r="AZ45" s="148"/>
      <c r="BA45" s="148"/>
      <c r="BB45" s="148"/>
      <c r="BC45" s="148"/>
      <c r="BD45" s="148"/>
      <c r="BE45" s="148"/>
      <c r="BF45" s="148"/>
      <c r="BG45" s="148"/>
      <c r="BH45" s="148"/>
    </row>
    <row r="46" spans="1:60" ht="33.75" outlineLevel="1" x14ac:dyDescent="0.2">
      <c r="A46" s="177">
        <v>23</v>
      </c>
      <c r="B46" s="178" t="s">
        <v>305</v>
      </c>
      <c r="C46" s="187" t="s">
        <v>502</v>
      </c>
      <c r="D46" s="179" t="s">
        <v>288</v>
      </c>
      <c r="E46" s="180">
        <v>56</v>
      </c>
      <c r="F46" s="181"/>
      <c r="G46" s="182">
        <f>ROUND(E46*F46,2)</f>
        <v>0</v>
      </c>
      <c r="H46" s="181"/>
      <c r="I46" s="182">
        <f>ROUND(E46*H46,2)</f>
        <v>0</v>
      </c>
      <c r="J46" s="181"/>
      <c r="K46" s="182">
        <f>ROUND(E46*J46,2)</f>
        <v>0</v>
      </c>
      <c r="L46" s="182">
        <v>21</v>
      </c>
      <c r="M46" s="182">
        <f>G46*(1+L46/100)</f>
        <v>0</v>
      </c>
      <c r="N46" s="180">
        <v>0</v>
      </c>
      <c r="O46" s="180">
        <f>ROUND(E46*N46,2)</f>
        <v>0</v>
      </c>
      <c r="P46" s="180">
        <v>0</v>
      </c>
      <c r="Q46" s="180">
        <f>ROUND(E46*P46,2)</f>
        <v>0</v>
      </c>
      <c r="R46" s="182"/>
      <c r="S46" s="182" t="s">
        <v>228</v>
      </c>
      <c r="T46" s="183" t="s">
        <v>207</v>
      </c>
      <c r="U46" s="158">
        <v>0</v>
      </c>
      <c r="V46" s="158">
        <f>ROUND(E46*U46,2)</f>
        <v>0</v>
      </c>
      <c r="W46" s="158"/>
      <c r="X46" s="158" t="s">
        <v>197</v>
      </c>
      <c r="Y46" s="158" t="s">
        <v>198</v>
      </c>
      <c r="Z46" s="148"/>
      <c r="AA46" s="148"/>
      <c r="AB46" s="148"/>
      <c r="AC46" s="148"/>
      <c r="AD46" s="148"/>
      <c r="AE46" s="148"/>
      <c r="AF46" s="148"/>
      <c r="AG46" s="148" t="s">
        <v>208</v>
      </c>
      <c r="AH46" s="148"/>
      <c r="AI46" s="148"/>
      <c r="AJ46" s="148"/>
      <c r="AK46" s="148"/>
      <c r="AL46" s="148"/>
      <c r="AM46" s="148"/>
      <c r="AN46" s="148"/>
      <c r="AO46" s="148"/>
      <c r="AP46" s="148"/>
      <c r="AQ46" s="148"/>
      <c r="AR46" s="148"/>
      <c r="AS46" s="148"/>
      <c r="AT46" s="148"/>
      <c r="AU46" s="148"/>
      <c r="AV46" s="148"/>
      <c r="AW46" s="148"/>
      <c r="AX46" s="148"/>
      <c r="AY46" s="148"/>
      <c r="AZ46" s="148"/>
      <c r="BA46" s="148"/>
      <c r="BB46" s="148"/>
      <c r="BC46" s="148"/>
      <c r="BD46" s="148"/>
      <c r="BE46" s="148"/>
      <c r="BF46" s="148"/>
      <c r="BG46" s="148"/>
      <c r="BH46" s="148"/>
    </row>
    <row r="47" spans="1:60" outlineLevel="1" x14ac:dyDescent="0.2">
      <c r="A47" s="169">
        <v>24</v>
      </c>
      <c r="B47" s="170" t="s">
        <v>309</v>
      </c>
      <c r="C47" s="185" t="s">
        <v>310</v>
      </c>
      <c r="D47" s="171" t="s">
        <v>288</v>
      </c>
      <c r="E47" s="172">
        <v>9</v>
      </c>
      <c r="F47" s="173"/>
      <c r="G47" s="174">
        <f>ROUND(E47*F47,2)</f>
        <v>0</v>
      </c>
      <c r="H47" s="173"/>
      <c r="I47" s="174">
        <f>ROUND(E47*H47,2)</f>
        <v>0</v>
      </c>
      <c r="J47" s="173"/>
      <c r="K47" s="174">
        <f>ROUND(E47*J47,2)</f>
        <v>0</v>
      </c>
      <c r="L47" s="174">
        <v>21</v>
      </c>
      <c r="M47" s="174">
        <f>G47*(1+L47/100)</f>
        <v>0</v>
      </c>
      <c r="N47" s="172">
        <v>2.4000000000000001E-4</v>
      </c>
      <c r="O47" s="172">
        <f>ROUND(E47*N47,2)</f>
        <v>0</v>
      </c>
      <c r="P47" s="172">
        <v>0</v>
      </c>
      <c r="Q47" s="172">
        <f>ROUND(E47*P47,2)</f>
        <v>0</v>
      </c>
      <c r="R47" s="174"/>
      <c r="S47" s="174" t="s">
        <v>301</v>
      </c>
      <c r="T47" s="175" t="s">
        <v>302</v>
      </c>
      <c r="U47" s="158">
        <v>0.4</v>
      </c>
      <c r="V47" s="158">
        <f>ROUND(E47*U47,2)</f>
        <v>3.6</v>
      </c>
      <c r="W47" s="158"/>
      <c r="X47" s="158" t="s">
        <v>197</v>
      </c>
      <c r="Y47" s="158" t="s">
        <v>198</v>
      </c>
      <c r="Z47" s="148"/>
      <c r="AA47" s="148"/>
      <c r="AB47" s="148"/>
      <c r="AC47" s="148"/>
      <c r="AD47" s="148"/>
      <c r="AE47" s="148"/>
      <c r="AF47" s="148"/>
      <c r="AG47" s="148" t="s">
        <v>199</v>
      </c>
      <c r="AH47" s="148"/>
      <c r="AI47" s="148"/>
      <c r="AJ47" s="148"/>
      <c r="AK47" s="148"/>
      <c r="AL47" s="148"/>
      <c r="AM47" s="148"/>
      <c r="AN47" s="148"/>
      <c r="AO47" s="148"/>
      <c r="AP47" s="148"/>
      <c r="AQ47" s="148"/>
      <c r="AR47" s="148"/>
      <c r="AS47" s="148"/>
      <c r="AT47" s="148"/>
      <c r="AU47" s="148"/>
      <c r="AV47" s="148"/>
      <c r="AW47" s="148"/>
      <c r="AX47" s="148"/>
      <c r="AY47" s="148"/>
      <c r="AZ47" s="148"/>
      <c r="BA47" s="148"/>
      <c r="BB47" s="148"/>
      <c r="BC47" s="148"/>
      <c r="BD47" s="148"/>
      <c r="BE47" s="148"/>
      <c r="BF47" s="148"/>
      <c r="BG47" s="148"/>
      <c r="BH47" s="148"/>
    </row>
    <row r="48" spans="1:60" outlineLevel="2" x14ac:dyDescent="0.2">
      <c r="A48" s="155"/>
      <c r="B48" s="156"/>
      <c r="C48" s="249" t="s">
        <v>311</v>
      </c>
      <c r="D48" s="250"/>
      <c r="E48" s="250"/>
      <c r="F48" s="250"/>
      <c r="G48" s="250"/>
      <c r="H48" s="158"/>
      <c r="I48" s="158"/>
      <c r="J48" s="158"/>
      <c r="K48" s="158"/>
      <c r="L48" s="158"/>
      <c r="M48" s="158"/>
      <c r="N48" s="157"/>
      <c r="O48" s="157"/>
      <c r="P48" s="157"/>
      <c r="Q48" s="157"/>
      <c r="R48" s="158"/>
      <c r="S48" s="158"/>
      <c r="T48" s="158"/>
      <c r="U48" s="158"/>
      <c r="V48" s="158"/>
      <c r="W48" s="158"/>
      <c r="X48" s="158"/>
      <c r="Y48" s="158"/>
      <c r="Z48" s="148"/>
      <c r="AA48" s="148"/>
      <c r="AB48" s="148"/>
      <c r="AC48" s="148"/>
      <c r="AD48" s="148"/>
      <c r="AE48" s="148"/>
      <c r="AF48" s="148"/>
      <c r="AG48" s="148" t="s">
        <v>312</v>
      </c>
      <c r="AH48" s="148"/>
      <c r="AI48" s="148"/>
      <c r="AJ48" s="148"/>
      <c r="AK48" s="148"/>
      <c r="AL48" s="148"/>
      <c r="AM48" s="148"/>
      <c r="AN48" s="148"/>
      <c r="AO48" s="148"/>
      <c r="AP48" s="148"/>
      <c r="AQ48" s="148"/>
      <c r="AR48" s="148"/>
      <c r="AS48" s="148"/>
      <c r="AT48" s="148"/>
      <c r="AU48" s="148"/>
      <c r="AV48" s="148"/>
      <c r="AW48" s="148"/>
      <c r="AX48" s="148"/>
      <c r="AY48" s="148"/>
      <c r="AZ48" s="148"/>
      <c r="BA48" s="148"/>
      <c r="BB48" s="148"/>
      <c r="BC48" s="148"/>
      <c r="BD48" s="148"/>
      <c r="BE48" s="148"/>
      <c r="BF48" s="148"/>
      <c r="BG48" s="148"/>
      <c r="BH48" s="148"/>
    </row>
    <row r="49" spans="1:60" ht="22.5" outlineLevel="1" x14ac:dyDescent="0.2">
      <c r="A49" s="263">
        <v>25</v>
      </c>
      <c r="B49" s="264" t="s">
        <v>506</v>
      </c>
      <c r="C49" s="265" t="s">
        <v>507</v>
      </c>
      <c r="D49" s="179" t="s">
        <v>261</v>
      </c>
      <c r="E49" s="180">
        <v>323.2</v>
      </c>
      <c r="F49" s="181"/>
      <c r="G49" s="182">
        <f>ROUND(E49*F49,2)</f>
        <v>0</v>
      </c>
      <c r="H49" s="181"/>
      <c r="I49" s="182">
        <f>ROUND(E49*H49,2)</f>
        <v>0</v>
      </c>
      <c r="J49" s="181"/>
      <c r="K49" s="182">
        <f>ROUND(E49*J49,2)</f>
        <v>0</v>
      </c>
      <c r="L49" s="182">
        <v>21</v>
      </c>
      <c r="M49" s="182">
        <f>G49*(1+L49/100)</f>
        <v>0</v>
      </c>
      <c r="N49" s="180">
        <v>1.06E-3</v>
      </c>
      <c r="O49" s="180">
        <f>ROUND(E49*N49,2)</f>
        <v>0.34</v>
      </c>
      <c r="P49" s="180">
        <v>0</v>
      </c>
      <c r="Q49" s="180">
        <f>ROUND(E49*P49,2)</f>
        <v>0</v>
      </c>
      <c r="R49" s="182"/>
      <c r="S49" s="182" t="s">
        <v>301</v>
      </c>
      <c r="T49" s="183" t="s">
        <v>302</v>
      </c>
      <c r="U49" s="158">
        <v>0</v>
      </c>
      <c r="V49" s="158">
        <f>ROUND(E49*U49,2)</f>
        <v>0</v>
      </c>
      <c r="W49" s="158"/>
      <c r="X49" s="158" t="s">
        <v>255</v>
      </c>
      <c r="Y49" s="158" t="s">
        <v>198</v>
      </c>
      <c r="Z49" s="148"/>
      <c r="AA49" s="148"/>
      <c r="AB49" s="148"/>
      <c r="AC49" s="148"/>
      <c r="AD49" s="148"/>
      <c r="AE49" s="148"/>
      <c r="AF49" s="148"/>
      <c r="AG49" s="148" t="s">
        <v>256</v>
      </c>
      <c r="AH49" s="148"/>
      <c r="AI49" s="148"/>
      <c r="AJ49" s="148"/>
      <c r="AK49" s="148"/>
      <c r="AL49" s="148"/>
      <c r="AM49" s="148"/>
      <c r="AN49" s="148"/>
      <c r="AO49" s="148"/>
      <c r="AP49" s="148"/>
      <c r="AQ49" s="148"/>
      <c r="AR49" s="148"/>
      <c r="AS49" s="148"/>
      <c r="AT49" s="148"/>
      <c r="AU49" s="148"/>
      <c r="AV49" s="148"/>
      <c r="AW49" s="148"/>
      <c r="AX49" s="148"/>
      <c r="AY49" s="148"/>
      <c r="AZ49" s="148"/>
      <c r="BA49" s="148"/>
      <c r="BB49" s="148"/>
      <c r="BC49" s="148"/>
      <c r="BD49" s="148"/>
      <c r="BE49" s="148"/>
      <c r="BF49" s="148"/>
      <c r="BG49" s="148"/>
      <c r="BH49" s="148"/>
    </row>
    <row r="50" spans="1:60" ht="22.5" outlineLevel="1" x14ac:dyDescent="0.2">
      <c r="A50" s="169">
        <v>26</v>
      </c>
      <c r="B50" s="170" t="s">
        <v>315</v>
      </c>
      <c r="C50" s="185" t="s">
        <v>316</v>
      </c>
      <c r="D50" s="171" t="s">
        <v>288</v>
      </c>
      <c r="E50" s="172">
        <v>9</v>
      </c>
      <c r="F50" s="173"/>
      <c r="G50" s="174">
        <f>ROUND(E50*F50,2)</f>
        <v>0</v>
      </c>
      <c r="H50" s="173"/>
      <c r="I50" s="174">
        <f>ROUND(E50*H50,2)</f>
        <v>0</v>
      </c>
      <c r="J50" s="173"/>
      <c r="K50" s="174">
        <f>ROUND(E50*J50,2)</f>
        <v>0</v>
      </c>
      <c r="L50" s="174">
        <v>21</v>
      </c>
      <c r="M50" s="174">
        <f>G50*(1+L50/100)</f>
        <v>0</v>
      </c>
      <c r="N50" s="172">
        <v>6.4999999999999997E-3</v>
      </c>
      <c r="O50" s="172">
        <f>ROUND(E50*N50,2)</f>
        <v>0.06</v>
      </c>
      <c r="P50" s="172">
        <v>0</v>
      </c>
      <c r="Q50" s="172">
        <f>ROUND(E50*P50,2)</f>
        <v>0</v>
      </c>
      <c r="R50" s="174" t="s">
        <v>317</v>
      </c>
      <c r="S50" s="174" t="s">
        <v>195</v>
      </c>
      <c r="T50" s="175" t="s">
        <v>195</v>
      </c>
      <c r="U50" s="158">
        <v>0</v>
      </c>
      <c r="V50" s="158">
        <f>ROUND(E50*U50,2)</f>
        <v>0</v>
      </c>
      <c r="W50" s="158"/>
      <c r="X50" s="158" t="s">
        <v>255</v>
      </c>
      <c r="Y50" s="158" t="s">
        <v>198</v>
      </c>
      <c r="Z50" s="148"/>
      <c r="AA50" s="148"/>
      <c r="AB50" s="148"/>
      <c r="AC50" s="148"/>
      <c r="AD50" s="148"/>
      <c r="AE50" s="148"/>
      <c r="AF50" s="148"/>
      <c r="AG50" s="148" t="s">
        <v>318</v>
      </c>
      <c r="AH50" s="148"/>
      <c r="AI50" s="148"/>
      <c r="AJ50" s="148"/>
      <c r="AK50" s="148"/>
      <c r="AL50" s="148"/>
      <c r="AM50" s="148"/>
      <c r="AN50" s="148"/>
      <c r="AO50" s="148"/>
      <c r="AP50" s="148"/>
      <c r="AQ50" s="148"/>
      <c r="AR50" s="148"/>
      <c r="AS50" s="148"/>
      <c r="AT50" s="148"/>
      <c r="AU50" s="148"/>
      <c r="AV50" s="148"/>
      <c r="AW50" s="148"/>
      <c r="AX50" s="148"/>
      <c r="AY50" s="148"/>
      <c r="AZ50" s="148"/>
      <c r="BA50" s="148"/>
      <c r="BB50" s="148"/>
      <c r="BC50" s="148"/>
      <c r="BD50" s="148"/>
      <c r="BE50" s="148"/>
      <c r="BF50" s="148"/>
      <c r="BG50" s="148"/>
      <c r="BH50" s="148"/>
    </row>
    <row r="51" spans="1:60" outlineLevel="2" x14ac:dyDescent="0.2">
      <c r="A51" s="155"/>
      <c r="B51" s="156"/>
      <c r="C51" s="186" t="s">
        <v>540</v>
      </c>
      <c r="D51" s="159"/>
      <c r="E51" s="160">
        <v>9</v>
      </c>
      <c r="F51" s="158"/>
      <c r="G51" s="158"/>
      <c r="H51" s="158"/>
      <c r="I51" s="158"/>
      <c r="J51" s="158"/>
      <c r="K51" s="158"/>
      <c r="L51" s="158"/>
      <c r="M51" s="158"/>
      <c r="N51" s="157"/>
      <c r="O51" s="157"/>
      <c r="P51" s="157"/>
      <c r="Q51" s="157"/>
      <c r="R51" s="158"/>
      <c r="S51" s="158"/>
      <c r="T51" s="158"/>
      <c r="U51" s="158"/>
      <c r="V51" s="158"/>
      <c r="W51" s="158"/>
      <c r="X51" s="158"/>
      <c r="Y51" s="158"/>
      <c r="Z51" s="148"/>
      <c r="AA51" s="148"/>
      <c r="AB51" s="148"/>
      <c r="AC51" s="148"/>
      <c r="AD51" s="148"/>
      <c r="AE51" s="148"/>
      <c r="AF51" s="148"/>
      <c r="AG51" s="148" t="s">
        <v>203</v>
      </c>
      <c r="AH51" s="148">
        <v>5</v>
      </c>
      <c r="AI51" s="148"/>
      <c r="AJ51" s="148"/>
      <c r="AK51" s="148"/>
      <c r="AL51" s="148"/>
      <c r="AM51" s="148"/>
      <c r="AN51" s="148"/>
      <c r="AO51" s="148"/>
      <c r="AP51" s="148"/>
      <c r="AQ51" s="148"/>
      <c r="AR51" s="148"/>
      <c r="AS51" s="148"/>
      <c r="AT51" s="148"/>
      <c r="AU51" s="148"/>
      <c r="AV51" s="148"/>
      <c r="AW51" s="148"/>
      <c r="AX51" s="148"/>
      <c r="AY51" s="148"/>
      <c r="AZ51" s="148"/>
      <c r="BA51" s="148"/>
      <c r="BB51" s="148"/>
      <c r="BC51" s="148"/>
      <c r="BD51" s="148"/>
      <c r="BE51" s="148"/>
      <c r="BF51" s="148"/>
      <c r="BG51" s="148"/>
      <c r="BH51" s="148"/>
    </row>
    <row r="52" spans="1:60" outlineLevel="1" x14ac:dyDescent="0.2">
      <c r="A52" s="260">
        <v>27</v>
      </c>
      <c r="B52" s="261" t="s">
        <v>320</v>
      </c>
      <c r="C52" s="262" t="s">
        <v>321</v>
      </c>
      <c r="D52" s="171" t="s">
        <v>288</v>
      </c>
      <c r="E52" s="172">
        <v>9</v>
      </c>
      <c r="F52" s="173"/>
      <c r="G52" s="174">
        <f>ROUND(E52*F52,2)</f>
        <v>0</v>
      </c>
      <c r="H52" s="173"/>
      <c r="I52" s="174">
        <f>ROUND(E52*H52,2)</f>
        <v>0</v>
      </c>
      <c r="J52" s="173"/>
      <c r="K52" s="174">
        <f>ROUND(E52*J52,2)</f>
        <v>0</v>
      </c>
      <c r="L52" s="174">
        <v>21</v>
      </c>
      <c r="M52" s="174">
        <f>G52*(1+L52/100)</f>
        <v>0</v>
      </c>
      <c r="N52" s="172">
        <v>4.7999999999999996E-3</v>
      </c>
      <c r="O52" s="172">
        <f>ROUND(E52*N52,2)</f>
        <v>0.04</v>
      </c>
      <c r="P52" s="172">
        <v>0</v>
      </c>
      <c r="Q52" s="172">
        <f>ROUND(E52*P52,2)</f>
        <v>0</v>
      </c>
      <c r="R52" s="174"/>
      <c r="S52" s="174" t="s">
        <v>301</v>
      </c>
      <c r="T52" s="175" t="s">
        <v>302</v>
      </c>
      <c r="U52" s="158">
        <v>0</v>
      </c>
      <c r="V52" s="158">
        <f>ROUND(E52*U52,2)</f>
        <v>0</v>
      </c>
      <c r="W52" s="158"/>
      <c r="X52" s="158" t="s">
        <v>255</v>
      </c>
      <c r="Y52" s="158" t="s">
        <v>198</v>
      </c>
      <c r="Z52" s="148"/>
      <c r="AA52" s="148"/>
      <c r="AB52" s="148"/>
      <c r="AC52" s="148"/>
      <c r="AD52" s="148"/>
      <c r="AE52" s="148"/>
      <c r="AF52" s="148"/>
      <c r="AG52" s="148" t="s">
        <v>318</v>
      </c>
      <c r="AH52" s="148"/>
      <c r="AI52" s="148"/>
      <c r="AJ52" s="148"/>
      <c r="AK52" s="148"/>
      <c r="AL52" s="148"/>
      <c r="AM52" s="148"/>
      <c r="AN52" s="148"/>
      <c r="AO52" s="148"/>
      <c r="AP52" s="148"/>
      <c r="AQ52" s="148"/>
      <c r="AR52" s="148"/>
      <c r="AS52" s="148"/>
      <c r="AT52" s="148"/>
      <c r="AU52" s="148"/>
      <c r="AV52" s="148"/>
      <c r="AW52" s="148"/>
      <c r="AX52" s="148"/>
      <c r="AY52" s="148"/>
      <c r="AZ52" s="148"/>
      <c r="BA52" s="148"/>
      <c r="BB52" s="148"/>
      <c r="BC52" s="148"/>
      <c r="BD52" s="148"/>
      <c r="BE52" s="148"/>
      <c r="BF52" s="148"/>
      <c r="BG52" s="148"/>
      <c r="BH52" s="148"/>
    </row>
    <row r="53" spans="1:60" outlineLevel="2" x14ac:dyDescent="0.2">
      <c r="A53" s="155"/>
      <c r="B53" s="156"/>
      <c r="C53" s="249" t="s">
        <v>322</v>
      </c>
      <c r="D53" s="250"/>
      <c r="E53" s="250"/>
      <c r="F53" s="250"/>
      <c r="G53" s="250"/>
      <c r="H53" s="158"/>
      <c r="I53" s="158"/>
      <c r="J53" s="158"/>
      <c r="K53" s="158"/>
      <c r="L53" s="158"/>
      <c r="M53" s="158"/>
      <c r="N53" s="157"/>
      <c r="O53" s="157"/>
      <c r="P53" s="157"/>
      <c r="Q53" s="157"/>
      <c r="R53" s="158"/>
      <c r="S53" s="158"/>
      <c r="T53" s="158"/>
      <c r="U53" s="158"/>
      <c r="V53" s="158"/>
      <c r="W53" s="158"/>
      <c r="X53" s="158"/>
      <c r="Y53" s="158"/>
      <c r="Z53" s="148"/>
      <c r="AA53" s="148"/>
      <c r="AB53" s="148"/>
      <c r="AC53" s="148"/>
      <c r="AD53" s="148"/>
      <c r="AE53" s="148"/>
      <c r="AF53" s="148"/>
      <c r="AG53" s="148" t="s">
        <v>312</v>
      </c>
      <c r="AH53" s="148"/>
      <c r="AI53" s="148"/>
      <c r="AJ53" s="148"/>
      <c r="AK53" s="148"/>
      <c r="AL53" s="148"/>
      <c r="AM53" s="148"/>
      <c r="AN53" s="148"/>
      <c r="AO53" s="148"/>
      <c r="AP53" s="148"/>
      <c r="AQ53" s="148"/>
      <c r="AR53" s="148"/>
      <c r="AS53" s="148"/>
      <c r="AT53" s="148"/>
      <c r="AU53" s="148"/>
      <c r="AV53" s="148"/>
      <c r="AW53" s="148"/>
      <c r="AX53" s="148"/>
      <c r="AY53" s="148"/>
      <c r="AZ53" s="148"/>
      <c r="BA53" s="148"/>
      <c r="BB53" s="148"/>
      <c r="BC53" s="148"/>
      <c r="BD53" s="148"/>
      <c r="BE53" s="148"/>
      <c r="BF53" s="148"/>
      <c r="BG53" s="148"/>
      <c r="BH53" s="148"/>
    </row>
    <row r="54" spans="1:60" outlineLevel="3" x14ac:dyDescent="0.2">
      <c r="A54" s="155"/>
      <c r="B54" s="156"/>
      <c r="C54" s="251" t="s">
        <v>323</v>
      </c>
      <c r="D54" s="252"/>
      <c r="E54" s="252"/>
      <c r="F54" s="252"/>
      <c r="G54" s="252"/>
      <c r="H54" s="158"/>
      <c r="I54" s="158"/>
      <c r="J54" s="158"/>
      <c r="K54" s="158"/>
      <c r="L54" s="158"/>
      <c r="M54" s="158"/>
      <c r="N54" s="157"/>
      <c r="O54" s="157"/>
      <c r="P54" s="157"/>
      <c r="Q54" s="157"/>
      <c r="R54" s="158"/>
      <c r="S54" s="158"/>
      <c r="T54" s="158"/>
      <c r="U54" s="158"/>
      <c r="V54" s="158"/>
      <c r="W54" s="158"/>
      <c r="X54" s="158"/>
      <c r="Y54" s="158"/>
      <c r="Z54" s="148"/>
      <c r="AA54" s="148"/>
      <c r="AB54" s="148"/>
      <c r="AC54" s="148"/>
      <c r="AD54" s="148"/>
      <c r="AE54" s="148"/>
      <c r="AF54" s="148"/>
      <c r="AG54" s="148" t="s">
        <v>312</v>
      </c>
      <c r="AH54" s="148"/>
      <c r="AI54" s="148"/>
      <c r="AJ54" s="148"/>
      <c r="AK54" s="148"/>
      <c r="AL54" s="148"/>
      <c r="AM54" s="148"/>
      <c r="AN54" s="148"/>
      <c r="AO54" s="148"/>
      <c r="AP54" s="148"/>
      <c r="AQ54" s="148"/>
      <c r="AR54" s="148"/>
      <c r="AS54" s="148"/>
      <c r="AT54" s="148"/>
      <c r="AU54" s="148"/>
      <c r="AV54" s="148"/>
      <c r="AW54" s="148"/>
      <c r="AX54" s="148"/>
      <c r="AY54" s="148"/>
      <c r="AZ54" s="148"/>
      <c r="BA54" s="148"/>
      <c r="BB54" s="148"/>
      <c r="BC54" s="148"/>
      <c r="BD54" s="148"/>
      <c r="BE54" s="148"/>
      <c r="BF54" s="148"/>
      <c r="BG54" s="148"/>
      <c r="BH54" s="148"/>
    </row>
    <row r="55" spans="1:60" outlineLevel="2" x14ac:dyDescent="0.2">
      <c r="A55" s="155"/>
      <c r="B55" s="156"/>
      <c r="C55" s="186" t="s">
        <v>540</v>
      </c>
      <c r="D55" s="159"/>
      <c r="E55" s="160">
        <v>9</v>
      </c>
      <c r="F55" s="158"/>
      <c r="G55" s="158"/>
      <c r="H55" s="158"/>
      <c r="I55" s="158"/>
      <c r="J55" s="158"/>
      <c r="K55" s="158"/>
      <c r="L55" s="158"/>
      <c r="M55" s="158"/>
      <c r="N55" s="157"/>
      <c r="O55" s="157"/>
      <c r="P55" s="157"/>
      <c r="Q55" s="157"/>
      <c r="R55" s="158"/>
      <c r="S55" s="158"/>
      <c r="T55" s="158"/>
      <c r="U55" s="158"/>
      <c r="V55" s="158"/>
      <c r="W55" s="158"/>
      <c r="X55" s="158"/>
      <c r="Y55" s="158"/>
      <c r="Z55" s="148"/>
      <c r="AA55" s="148"/>
      <c r="AB55" s="148"/>
      <c r="AC55" s="148"/>
      <c r="AD55" s="148"/>
      <c r="AE55" s="148"/>
      <c r="AF55" s="148"/>
      <c r="AG55" s="148" t="s">
        <v>203</v>
      </c>
      <c r="AH55" s="148">
        <v>5</v>
      </c>
      <c r="AI55" s="148"/>
      <c r="AJ55" s="148"/>
      <c r="AK55" s="148"/>
      <c r="AL55" s="148"/>
      <c r="AM55" s="148"/>
      <c r="AN55" s="148"/>
      <c r="AO55" s="148"/>
      <c r="AP55" s="148"/>
      <c r="AQ55" s="148"/>
      <c r="AR55" s="148"/>
      <c r="AS55" s="148"/>
      <c r="AT55" s="148"/>
      <c r="AU55" s="148"/>
      <c r="AV55" s="148"/>
      <c r="AW55" s="148"/>
      <c r="AX55" s="148"/>
      <c r="AY55" s="148"/>
      <c r="AZ55" s="148"/>
      <c r="BA55" s="148"/>
      <c r="BB55" s="148"/>
      <c r="BC55" s="148"/>
      <c r="BD55" s="148"/>
      <c r="BE55" s="148"/>
      <c r="BF55" s="148"/>
      <c r="BG55" s="148"/>
      <c r="BH55" s="148"/>
    </row>
    <row r="56" spans="1:60" outlineLevel="1" x14ac:dyDescent="0.2">
      <c r="A56" s="260">
        <v>28</v>
      </c>
      <c r="B56" s="261" t="s">
        <v>509</v>
      </c>
      <c r="C56" s="262" t="s">
        <v>510</v>
      </c>
      <c r="D56" s="171" t="s">
        <v>288</v>
      </c>
      <c r="E56" s="172">
        <v>9</v>
      </c>
      <c r="F56" s="173"/>
      <c r="G56" s="174">
        <f>ROUND(E56*F56,2)</f>
        <v>0</v>
      </c>
      <c r="H56" s="173"/>
      <c r="I56" s="174">
        <f>ROUND(E56*H56,2)</f>
        <v>0</v>
      </c>
      <c r="J56" s="173"/>
      <c r="K56" s="174">
        <f>ROUND(E56*J56,2)</f>
        <v>0</v>
      </c>
      <c r="L56" s="174">
        <v>21</v>
      </c>
      <c r="M56" s="174">
        <f>G56*(1+L56/100)</f>
        <v>0</v>
      </c>
      <c r="N56" s="172">
        <v>6.6000000000000003E-2</v>
      </c>
      <c r="O56" s="172">
        <f>ROUND(E56*N56,2)</f>
        <v>0.59</v>
      </c>
      <c r="P56" s="172">
        <v>0</v>
      </c>
      <c r="Q56" s="172">
        <f>ROUND(E56*P56,2)</f>
        <v>0</v>
      </c>
      <c r="R56" s="174"/>
      <c r="S56" s="174" t="s">
        <v>301</v>
      </c>
      <c r="T56" s="175" t="s">
        <v>302</v>
      </c>
      <c r="U56" s="158">
        <v>0</v>
      </c>
      <c r="V56" s="158">
        <f>ROUND(E56*U56,2)</f>
        <v>0</v>
      </c>
      <c r="W56" s="158"/>
      <c r="X56" s="158" t="s">
        <v>255</v>
      </c>
      <c r="Y56" s="158" t="s">
        <v>198</v>
      </c>
      <c r="Z56" s="148"/>
      <c r="AA56" s="148"/>
      <c r="AB56" s="148"/>
      <c r="AC56" s="148"/>
      <c r="AD56" s="148"/>
      <c r="AE56" s="148"/>
      <c r="AF56" s="148"/>
      <c r="AG56" s="148" t="s">
        <v>318</v>
      </c>
      <c r="AH56" s="148"/>
      <c r="AI56" s="148"/>
      <c r="AJ56" s="148"/>
      <c r="AK56" s="148"/>
      <c r="AL56" s="148"/>
      <c r="AM56" s="148"/>
      <c r="AN56" s="148"/>
      <c r="AO56" s="148"/>
      <c r="AP56" s="148"/>
      <c r="AQ56" s="148"/>
      <c r="AR56" s="148"/>
      <c r="AS56" s="148"/>
      <c r="AT56" s="148"/>
      <c r="AU56" s="148"/>
      <c r="AV56" s="148"/>
      <c r="AW56" s="148"/>
      <c r="AX56" s="148"/>
      <c r="AY56" s="148"/>
      <c r="AZ56" s="148"/>
      <c r="BA56" s="148"/>
      <c r="BB56" s="148"/>
      <c r="BC56" s="148"/>
      <c r="BD56" s="148"/>
      <c r="BE56" s="148"/>
      <c r="BF56" s="148"/>
      <c r="BG56" s="148"/>
      <c r="BH56" s="148"/>
    </row>
    <row r="57" spans="1:60" outlineLevel="2" x14ac:dyDescent="0.2">
      <c r="A57" s="155"/>
      <c r="B57" s="156"/>
      <c r="C57" s="186" t="s">
        <v>540</v>
      </c>
      <c r="D57" s="159"/>
      <c r="E57" s="160">
        <v>9</v>
      </c>
      <c r="F57" s="158"/>
      <c r="G57" s="158"/>
      <c r="H57" s="158"/>
      <c r="I57" s="158"/>
      <c r="J57" s="158"/>
      <c r="K57" s="158"/>
      <c r="L57" s="158"/>
      <c r="M57" s="158"/>
      <c r="N57" s="157"/>
      <c r="O57" s="157"/>
      <c r="P57" s="157"/>
      <c r="Q57" s="157"/>
      <c r="R57" s="158"/>
      <c r="S57" s="158"/>
      <c r="T57" s="158"/>
      <c r="U57" s="158"/>
      <c r="V57" s="158"/>
      <c r="W57" s="158"/>
      <c r="X57" s="158"/>
      <c r="Y57" s="158"/>
      <c r="Z57" s="148"/>
      <c r="AA57" s="148"/>
      <c r="AB57" s="148"/>
      <c r="AC57" s="148"/>
      <c r="AD57" s="148"/>
      <c r="AE57" s="148"/>
      <c r="AF57" s="148"/>
      <c r="AG57" s="148" t="s">
        <v>203</v>
      </c>
      <c r="AH57" s="148">
        <v>5</v>
      </c>
      <c r="AI57" s="148"/>
      <c r="AJ57" s="148"/>
      <c r="AK57" s="148"/>
      <c r="AL57" s="148"/>
      <c r="AM57" s="148"/>
      <c r="AN57" s="148"/>
      <c r="AO57" s="148"/>
      <c r="AP57" s="148"/>
      <c r="AQ57" s="148"/>
      <c r="AR57" s="148"/>
      <c r="AS57" s="148"/>
      <c r="AT57" s="148"/>
      <c r="AU57" s="148"/>
      <c r="AV57" s="148"/>
      <c r="AW57" s="148"/>
      <c r="AX57" s="148"/>
      <c r="AY57" s="148"/>
      <c r="AZ57" s="148"/>
      <c r="BA57" s="148"/>
      <c r="BB57" s="148"/>
      <c r="BC57" s="148"/>
      <c r="BD57" s="148"/>
      <c r="BE57" s="148"/>
      <c r="BF57" s="148"/>
      <c r="BG57" s="148"/>
      <c r="BH57" s="148"/>
    </row>
    <row r="58" spans="1:60" outlineLevel="1" x14ac:dyDescent="0.2">
      <c r="A58" s="169">
        <v>29</v>
      </c>
      <c r="B58" s="170" t="s">
        <v>327</v>
      </c>
      <c r="C58" s="185" t="s">
        <v>328</v>
      </c>
      <c r="D58" s="171" t="s">
        <v>288</v>
      </c>
      <c r="E58" s="172">
        <v>9</v>
      </c>
      <c r="F58" s="173"/>
      <c r="G58" s="174">
        <f>ROUND(E58*F58,2)</f>
        <v>0</v>
      </c>
      <c r="H58" s="173"/>
      <c r="I58" s="174">
        <f>ROUND(E58*H58,2)</f>
        <v>0</v>
      </c>
      <c r="J58" s="173"/>
      <c r="K58" s="174">
        <f>ROUND(E58*J58,2)</f>
        <v>0</v>
      </c>
      <c r="L58" s="174">
        <v>21</v>
      </c>
      <c r="M58" s="174">
        <f>G58*(1+L58/100)</f>
        <v>0</v>
      </c>
      <c r="N58" s="172">
        <v>0</v>
      </c>
      <c r="O58" s="172">
        <f>ROUND(E58*N58,2)</f>
        <v>0</v>
      </c>
      <c r="P58" s="172">
        <v>0</v>
      </c>
      <c r="Q58" s="172">
        <f>ROUND(E58*P58,2)</f>
        <v>0</v>
      </c>
      <c r="R58" s="174" t="s">
        <v>317</v>
      </c>
      <c r="S58" s="174" t="s">
        <v>195</v>
      </c>
      <c r="T58" s="175" t="s">
        <v>195</v>
      </c>
      <c r="U58" s="158">
        <v>0</v>
      </c>
      <c r="V58" s="158">
        <f>ROUND(E58*U58,2)</f>
        <v>0</v>
      </c>
      <c r="W58" s="158"/>
      <c r="X58" s="158" t="s">
        <v>255</v>
      </c>
      <c r="Y58" s="158" t="s">
        <v>198</v>
      </c>
      <c r="Z58" s="148"/>
      <c r="AA58" s="148"/>
      <c r="AB58" s="148"/>
      <c r="AC58" s="148"/>
      <c r="AD58" s="148"/>
      <c r="AE58" s="148"/>
      <c r="AF58" s="148"/>
      <c r="AG58" s="148" t="s">
        <v>318</v>
      </c>
      <c r="AH58" s="148"/>
      <c r="AI58" s="148"/>
      <c r="AJ58" s="148"/>
      <c r="AK58" s="148"/>
      <c r="AL58" s="148"/>
      <c r="AM58" s="148"/>
      <c r="AN58" s="148"/>
      <c r="AO58" s="148"/>
      <c r="AP58" s="148"/>
      <c r="AQ58" s="148"/>
      <c r="AR58" s="148"/>
      <c r="AS58" s="148"/>
      <c r="AT58" s="148"/>
      <c r="AU58" s="148"/>
      <c r="AV58" s="148"/>
      <c r="AW58" s="148"/>
      <c r="AX58" s="148"/>
      <c r="AY58" s="148"/>
      <c r="AZ58" s="148"/>
      <c r="BA58" s="148"/>
      <c r="BB58" s="148"/>
      <c r="BC58" s="148"/>
      <c r="BD58" s="148"/>
      <c r="BE58" s="148"/>
      <c r="BF58" s="148"/>
      <c r="BG58" s="148"/>
      <c r="BH58" s="148"/>
    </row>
    <row r="59" spans="1:60" outlineLevel="2" x14ac:dyDescent="0.2">
      <c r="A59" s="155"/>
      <c r="B59" s="156"/>
      <c r="C59" s="186" t="s">
        <v>541</v>
      </c>
      <c r="D59" s="159"/>
      <c r="E59" s="160">
        <v>9</v>
      </c>
      <c r="F59" s="158"/>
      <c r="G59" s="158"/>
      <c r="H59" s="158"/>
      <c r="I59" s="158"/>
      <c r="J59" s="158"/>
      <c r="K59" s="158"/>
      <c r="L59" s="158"/>
      <c r="M59" s="158"/>
      <c r="N59" s="157"/>
      <c r="O59" s="157"/>
      <c r="P59" s="157"/>
      <c r="Q59" s="157"/>
      <c r="R59" s="158"/>
      <c r="S59" s="158"/>
      <c r="T59" s="158"/>
      <c r="U59" s="158"/>
      <c r="V59" s="158"/>
      <c r="W59" s="158"/>
      <c r="X59" s="158"/>
      <c r="Y59" s="158"/>
      <c r="Z59" s="148"/>
      <c r="AA59" s="148"/>
      <c r="AB59" s="148"/>
      <c r="AC59" s="148"/>
      <c r="AD59" s="148"/>
      <c r="AE59" s="148"/>
      <c r="AF59" s="148"/>
      <c r="AG59" s="148" t="s">
        <v>203</v>
      </c>
      <c r="AH59" s="148">
        <v>5</v>
      </c>
      <c r="AI59" s="148"/>
      <c r="AJ59" s="148"/>
      <c r="AK59" s="148"/>
      <c r="AL59" s="148"/>
      <c r="AM59" s="148"/>
      <c r="AN59" s="148"/>
      <c r="AO59" s="148"/>
      <c r="AP59" s="148"/>
      <c r="AQ59" s="148"/>
      <c r="AR59" s="148"/>
      <c r="AS59" s="148"/>
      <c r="AT59" s="148"/>
      <c r="AU59" s="148"/>
      <c r="AV59" s="148"/>
      <c r="AW59" s="148"/>
      <c r="AX59" s="148"/>
      <c r="AY59" s="148"/>
      <c r="AZ59" s="148"/>
      <c r="BA59" s="148"/>
      <c r="BB59" s="148"/>
      <c r="BC59" s="148"/>
      <c r="BD59" s="148"/>
      <c r="BE59" s="148"/>
      <c r="BF59" s="148"/>
      <c r="BG59" s="148"/>
      <c r="BH59" s="148"/>
    </row>
    <row r="60" spans="1:60" ht="22.5" outlineLevel="1" x14ac:dyDescent="0.2">
      <c r="A60" s="169">
        <v>30</v>
      </c>
      <c r="B60" s="170" t="s">
        <v>330</v>
      </c>
      <c r="C60" s="185" t="s">
        <v>331</v>
      </c>
      <c r="D60" s="171" t="s">
        <v>288</v>
      </c>
      <c r="E60" s="172">
        <v>9</v>
      </c>
      <c r="F60" s="173"/>
      <c r="G60" s="174">
        <f>ROUND(E60*F60,2)</f>
        <v>0</v>
      </c>
      <c r="H60" s="173"/>
      <c r="I60" s="174">
        <f>ROUND(E60*H60,2)</f>
        <v>0</v>
      </c>
      <c r="J60" s="173"/>
      <c r="K60" s="174">
        <f>ROUND(E60*J60,2)</f>
        <v>0</v>
      </c>
      <c r="L60" s="174">
        <v>21</v>
      </c>
      <c r="M60" s="174">
        <f>G60*(1+L60/100)</f>
        <v>0</v>
      </c>
      <c r="N60" s="172">
        <v>4.0000000000000001E-3</v>
      </c>
      <c r="O60" s="172">
        <f>ROUND(E60*N60,2)</f>
        <v>0.04</v>
      </c>
      <c r="P60" s="172">
        <v>0</v>
      </c>
      <c r="Q60" s="172">
        <f>ROUND(E60*P60,2)</f>
        <v>0</v>
      </c>
      <c r="R60" s="174" t="s">
        <v>317</v>
      </c>
      <c r="S60" s="174" t="s">
        <v>195</v>
      </c>
      <c r="T60" s="175" t="s">
        <v>195</v>
      </c>
      <c r="U60" s="158">
        <v>0</v>
      </c>
      <c r="V60" s="158">
        <f>ROUND(E60*U60,2)</f>
        <v>0</v>
      </c>
      <c r="W60" s="158"/>
      <c r="X60" s="158" t="s">
        <v>255</v>
      </c>
      <c r="Y60" s="158" t="s">
        <v>198</v>
      </c>
      <c r="Z60" s="148"/>
      <c r="AA60" s="148"/>
      <c r="AB60" s="148"/>
      <c r="AC60" s="148"/>
      <c r="AD60" s="148"/>
      <c r="AE60" s="148"/>
      <c r="AF60" s="148"/>
      <c r="AG60" s="148" t="s">
        <v>318</v>
      </c>
      <c r="AH60" s="148"/>
      <c r="AI60" s="148"/>
      <c r="AJ60" s="148"/>
      <c r="AK60" s="148"/>
      <c r="AL60" s="148"/>
      <c r="AM60" s="148"/>
      <c r="AN60" s="148"/>
      <c r="AO60" s="148"/>
      <c r="AP60" s="148"/>
      <c r="AQ60" s="148"/>
      <c r="AR60" s="148"/>
      <c r="AS60" s="148"/>
      <c r="AT60" s="148"/>
      <c r="AU60" s="148"/>
      <c r="AV60" s="148"/>
      <c r="AW60" s="148"/>
      <c r="AX60" s="148"/>
      <c r="AY60" s="148"/>
      <c r="AZ60" s="148"/>
      <c r="BA60" s="148"/>
      <c r="BB60" s="148"/>
      <c r="BC60" s="148"/>
      <c r="BD60" s="148"/>
      <c r="BE60" s="148"/>
      <c r="BF60" s="148"/>
      <c r="BG60" s="148"/>
      <c r="BH60" s="148"/>
    </row>
    <row r="61" spans="1:60" outlineLevel="2" x14ac:dyDescent="0.2">
      <c r="A61" s="155"/>
      <c r="B61" s="156"/>
      <c r="C61" s="186" t="s">
        <v>540</v>
      </c>
      <c r="D61" s="159"/>
      <c r="E61" s="160">
        <v>9</v>
      </c>
      <c r="F61" s="158"/>
      <c r="G61" s="158"/>
      <c r="H61" s="158"/>
      <c r="I61" s="158"/>
      <c r="J61" s="158"/>
      <c r="K61" s="158"/>
      <c r="L61" s="158"/>
      <c r="M61" s="158"/>
      <c r="N61" s="157"/>
      <c r="O61" s="157"/>
      <c r="P61" s="157"/>
      <c r="Q61" s="157"/>
      <c r="R61" s="158"/>
      <c r="S61" s="158"/>
      <c r="T61" s="158"/>
      <c r="U61" s="158"/>
      <c r="V61" s="158"/>
      <c r="W61" s="158"/>
      <c r="X61" s="158"/>
      <c r="Y61" s="158"/>
      <c r="Z61" s="148"/>
      <c r="AA61" s="148"/>
      <c r="AB61" s="148"/>
      <c r="AC61" s="148"/>
      <c r="AD61" s="148"/>
      <c r="AE61" s="148"/>
      <c r="AF61" s="148"/>
      <c r="AG61" s="148" t="s">
        <v>203</v>
      </c>
      <c r="AH61" s="148">
        <v>5</v>
      </c>
      <c r="AI61" s="148"/>
      <c r="AJ61" s="148"/>
      <c r="AK61" s="148"/>
      <c r="AL61" s="148"/>
      <c r="AM61" s="148"/>
      <c r="AN61" s="148"/>
      <c r="AO61" s="148"/>
      <c r="AP61" s="148"/>
      <c r="AQ61" s="148"/>
      <c r="AR61" s="148"/>
      <c r="AS61" s="148"/>
      <c r="AT61" s="148"/>
      <c r="AU61" s="148"/>
      <c r="AV61" s="148"/>
      <c r="AW61" s="148"/>
      <c r="AX61" s="148"/>
      <c r="AY61" s="148"/>
      <c r="AZ61" s="148"/>
      <c r="BA61" s="148"/>
      <c r="BB61" s="148"/>
      <c r="BC61" s="148"/>
      <c r="BD61" s="148"/>
      <c r="BE61" s="148"/>
      <c r="BF61" s="148"/>
      <c r="BG61" s="148"/>
      <c r="BH61" s="148"/>
    </row>
    <row r="62" spans="1:60" outlineLevel="1" x14ac:dyDescent="0.2">
      <c r="A62" s="177">
        <v>31</v>
      </c>
      <c r="B62" s="178" t="s">
        <v>332</v>
      </c>
      <c r="C62" s="187" t="s">
        <v>333</v>
      </c>
      <c r="D62" s="179" t="s">
        <v>288</v>
      </c>
      <c r="E62" s="180">
        <v>49</v>
      </c>
      <c r="F62" s="181"/>
      <c r="G62" s="182">
        <f>ROUND(E62*F62,2)</f>
        <v>0</v>
      </c>
      <c r="H62" s="181"/>
      <c r="I62" s="182">
        <f>ROUND(E62*H62,2)</f>
        <v>0</v>
      </c>
      <c r="J62" s="181"/>
      <c r="K62" s="182">
        <f>ROUND(E62*J62,2)</f>
        <v>0</v>
      </c>
      <c r="L62" s="182">
        <v>21</v>
      </c>
      <c r="M62" s="182">
        <f>G62*(1+L62/100)</f>
        <v>0</v>
      </c>
      <c r="N62" s="180">
        <v>6.7000000000000002E-3</v>
      </c>
      <c r="O62" s="180">
        <f>ROUND(E62*N62,2)</f>
        <v>0.33</v>
      </c>
      <c r="P62" s="180">
        <v>0</v>
      </c>
      <c r="Q62" s="180">
        <f>ROUND(E62*P62,2)</f>
        <v>0</v>
      </c>
      <c r="R62" s="182"/>
      <c r="S62" s="182" t="s">
        <v>301</v>
      </c>
      <c r="T62" s="183" t="s">
        <v>207</v>
      </c>
      <c r="U62" s="158">
        <v>0</v>
      </c>
      <c r="V62" s="158">
        <f>ROUND(E62*U62,2)</f>
        <v>0</v>
      </c>
      <c r="W62" s="158"/>
      <c r="X62" s="158" t="s">
        <v>255</v>
      </c>
      <c r="Y62" s="158" t="s">
        <v>198</v>
      </c>
      <c r="Z62" s="148"/>
      <c r="AA62" s="148"/>
      <c r="AB62" s="148"/>
      <c r="AC62" s="148"/>
      <c r="AD62" s="148"/>
      <c r="AE62" s="148"/>
      <c r="AF62" s="148"/>
      <c r="AG62" s="148" t="s">
        <v>256</v>
      </c>
      <c r="AH62" s="148"/>
      <c r="AI62" s="148"/>
      <c r="AJ62" s="148"/>
      <c r="AK62" s="148"/>
      <c r="AL62" s="148"/>
      <c r="AM62" s="148"/>
      <c r="AN62" s="148"/>
      <c r="AO62" s="148"/>
      <c r="AP62" s="148"/>
      <c r="AQ62" s="148"/>
      <c r="AR62" s="148"/>
      <c r="AS62" s="148"/>
      <c r="AT62" s="148"/>
      <c r="AU62" s="148"/>
      <c r="AV62" s="148"/>
      <c r="AW62" s="148"/>
      <c r="AX62" s="148"/>
      <c r="AY62" s="148"/>
      <c r="AZ62" s="148"/>
      <c r="BA62" s="148"/>
      <c r="BB62" s="148"/>
      <c r="BC62" s="148"/>
      <c r="BD62" s="148"/>
      <c r="BE62" s="148"/>
      <c r="BF62" s="148"/>
      <c r="BG62" s="148"/>
      <c r="BH62" s="148"/>
    </row>
    <row r="63" spans="1:60" outlineLevel="1" x14ac:dyDescent="0.2">
      <c r="A63" s="177">
        <v>32</v>
      </c>
      <c r="B63" s="178" t="s">
        <v>486</v>
      </c>
      <c r="C63" s="187" t="s">
        <v>512</v>
      </c>
      <c r="D63" s="179" t="s">
        <v>288</v>
      </c>
      <c r="E63" s="180">
        <v>4</v>
      </c>
      <c r="F63" s="181"/>
      <c r="G63" s="182">
        <f>ROUND(E63*F63,2)</f>
        <v>0</v>
      </c>
      <c r="H63" s="181"/>
      <c r="I63" s="182">
        <f>ROUND(E63*H63,2)</f>
        <v>0</v>
      </c>
      <c r="J63" s="181"/>
      <c r="K63" s="182">
        <f>ROUND(E63*J63,2)</f>
        <v>0</v>
      </c>
      <c r="L63" s="182">
        <v>21</v>
      </c>
      <c r="M63" s="182">
        <f>G63*(1+L63/100)</f>
        <v>0</v>
      </c>
      <c r="N63" s="180">
        <v>6.4999999999999997E-3</v>
      </c>
      <c r="O63" s="180">
        <f>ROUND(E63*N63,2)</f>
        <v>0.03</v>
      </c>
      <c r="P63" s="180">
        <v>0</v>
      </c>
      <c r="Q63" s="180">
        <f>ROUND(E63*P63,2)</f>
        <v>0</v>
      </c>
      <c r="R63" s="182"/>
      <c r="S63" s="182" t="s">
        <v>228</v>
      </c>
      <c r="T63" s="183" t="s">
        <v>207</v>
      </c>
      <c r="U63" s="158">
        <v>0</v>
      </c>
      <c r="V63" s="158">
        <f>ROUND(E63*U63,2)</f>
        <v>0</v>
      </c>
      <c r="W63" s="158"/>
      <c r="X63" s="158" t="s">
        <v>255</v>
      </c>
      <c r="Y63" s="158" t="s">
        <v>198</v>
      </c>
      <c r="Z63" s="148"/>
      <c r="AA63" s="148"/>
      <c r="AB63" s="148"/>
      <c r="AC63" s="148"/>
      <c r="AD63" s="148"/>
      <c r="AE63" s="148"/>
      <c r="AF63" s="148"/>
      <c r="AG63" s="148" t="s">
        <v>256</v>
      </c>
      <c r="AH63" s="148"/>
      <c r="AI63" s="148"/>
      <c r="AJ63" s="148"/>
      <c r="AK63" s="148"/>
      <c r="AL63" s="148"/>
      <c r="AM63" s="148"/>
      <c r="AN63" s="148"/>
      <c r="AO63" s="148"/>
      <c r="AP63" s="148"/>
      <c r="AQ63" s="148"/>
      <c r="AR63" s="148"/>
      <c r="AS63" s="148"/>
      <c r="AT63" s="148"/>
      <c r="AU63" s="148"/>
      <c r="AV63" s="148"/>
      <c r="AW63" s="148"/>
      <c r="AX63" s="148"/>
      <c r="AY63" s="148"/>
      <c r="AZ63" s="148"/>
      <c r="BA63" s="148"/>
      <c r="BB63" s="148"/>
      <c r="BC63" s="148"/>
      <c r="BD63" s="148"/>
      <c r="BE63" s="148"/>
      <c r="BF63" s="148"/>
      <c r="BG63" s="148"/>
      <c r="BH63" s="148"/>
    </row>
    <row r="64" spans="1:60" outlineLevel="1" x14ac:dyDescent="0.2">
      <c r="A64" s="177">
        <v>33</v>
      </c>
      <c r="B64" s="178" t="s">
        <v>340</v>
      </c>
      <c r="C64" s="187" t="s">
        <v>513</v>
      </c>
      <c r="D64" s="179" t="s">
        <v>288</v>
      </c>
      <c r="E64" s="180">
        <v>3</v>
      </c>
      <c r="F64" s="181"/>
      <c r="G64" s="182">
        <f>ROUND(E64*F64,2)</f>
        <v>0</v>
      </c>
      <c r="H64" s="181"/>
      <c r="I64" s="182">
        <f>ROUND(E64*H64,2)</f>
        <v>0</v>
      </c>
      <c r="J64" s="181"/>
      <c r="K64" s="182">
        <f>ROUND(E64*J64,2)</f>
        <v>0</v>
      </c>
      <c r="L64" s="182">
        <v>21</v>
      </c>
      <c r="M64" s="182">
        <f>G64*(1+L64/100)</f>
        <v>0</v>
      </c>
      <c r="N64" s="180">
        <v>6.7000000000000002E-3</v>
      </c>
      <c r="O64" s="180">
        <f>ROUND(E64*N64,2)</f>
        <v>0.02</v>
      </c>
      <c r="P64" s="180">
        <v>0</v>
      </c>
      <c r="Q64" s="180">
        <f>ROUND(E64*P64,2)</f>
        <v>0</v>
      </c>
      <c r="R64" s="182"/>
      <c r="S64" s="182" t="s">
        <v>228</v>
      </c>
      <c r="T64" s="183" t="s">
        <v>207</v>
      </c>
      <c r="U64" s="158">
        <v>0</v>
      </c>
      <c r="V64" s="158">
        <f>ROUND(E64*U64,2)</f>
        <v>0</v>
      </c>
      <c r="W64" s="158"/>
      <c r="X64" s="158" t="s">
        <v>255</v>
      </c>
      <c r="Y64" s="158" t="s">
        <v>198</v>
      </c>
      <c r="Z64" s="148"/>
      <c r="AA64" s="148"/>
      <c r="AB64" s="148"/>
      <c r="AC64" s="148"/>
      <c r="AD64" s="148"/>
      <c r="AE64" s="148"/>
      <c r="AF64" s="148"/>
      <c r="AG64" s="148" t="s">
        <v>256</v>
      </c>
      <c r="AH64" s="148"/>
      <c r="AI64" s="148"/>
      <c r="AJ64" s="148"/>
      <c r="AK64" s="148"/>
      <c r="AL64" s="148"/>
      <c r="AM64" s="148"/>
      <c r="AN64" s="148"/>
      <c r="AO64" s="148"/>
      <c r="AP64" s="148"/>
      <c r="AQ64" s="148"/>
      <c r="AR64" s="148"/>
      <c r="AS64" s="148"/>
      <c r="AT64" s="148"/>
      <c r="AU64" s="148"/>
      <c r="AV64" s="148"/>
      <c r="AW64" s="148"/>
      <c r="AX64" s="148"/>
      <c r="AY64" s="148"/>
      <c r="AZ64" s="148"/>
      <c r="BA64" s="148"/>
      <c r="BB64" s="148"/>
      <c r="BC64" s="148"/>
      <c r="BD64" s="148"/>
      <c r="BE64" s="148"/>
      <c r="BF64" s="148"/>
      <c r="BG64" s="148"/>
      <c r="BH64" s="148"/>
    </row>
    <row r="65" spans="1:60" outlineLevel="1" x14ac:dyDescent="0.2">
      <c r="A65" s="169">
        <v>34</v>
      </c>
      <c r="B65" s="170" t="s">
        <v>348</v>
      </c>
      <c r="C65" s="185" t="s">
        <v>349</v>
      </c>
      <c r="D65" s="171" t="s">
        <v>350</v>
      </c>
      <c r="E65" s="172">
        <v>9</v>
      </c>
      <c r="F65" s="173"/>
      <c r="G65" s="174">
        <f>ROUND(E65*F65,2)</f>
        <v>0</v>
      </c>
      <c r="H65" s="173"/>
      <c r="I65" s="174">
        <f>ROUND(E65*H65,2)</f>
        <v>0</v>
      </c>
      <c r="J65" s="173"/>
      <c r="K65" s="174">
        <f>ROUND(E65*J65,2)</f>
        <v>0</v>
      </c>
      <c r="L65" s="174">
        <v>21</v>
      </c>
      <c r="M65" s="174">
        <f>G65*(1+L65/100)</f>
        <v>0</v>
      </c>
      <c r="N65" s="172">
        <v>0</v>
      </c>
      <c r="O65" s="172">
        <f>ROUND(E65*N65,2)</f>
        <v>0</v>
      </c>
      <c r="P65" s="172">
        <v>0</v>
      </c>
      <c r="Q65" s="172">
        <f>ROUND(E65*P65,2)</f>
        <v>0</v>
      </c>
      <c r="R65" s="174"/>
      <c r="S65" s="174" t="s">
        <v>301</v>
      </c>
      <c r="T65" s="175" t="s">
        <v>302</v>
      </c>
      <c r="U65" s="158">
        <v>0</v>
      </c>
      <c r="V65" s="158">
        <f>ROUND(E65*U65,2)</f>
        <v>0</v>
      </c>
      <c r="W65" s="158"/>
      <c r="X65" s="158" t="s">
        <v>255</v>
      </c>
      <c r="Y65" s="158" t="s">
        <v>198</v>
      </c>
      <c r="Z65" s="148"/>
      <c r="AA65" s="148"/>
      <c r="AB65" s="148"/>
      <c r="AC65" s="148"/>
      <c r="AD65" s="148"/>
      <c r="AE65" s="148"/>
      <c r="AF65" s="148"/>
      <c r="AG65" s="148" t="s">
        <v>318</v>
      </c>
      <c r="AH65" s="148"/>
      <c r="AI65" s="148"/>
      <c r="AJ65" s="148"/>
      <c r="AK65" s="148"/>
      <c r="AL65" s="148"/>
      <c r="AM65" s="148"/>
      <c r="AN65" s="148"/>
      <c r="AO65" s="148"/>
      <c r="AP65" s="148"/>
      <c r="AQ65" s="148"/>
      <c r="AR65" s="148"/>
      <c r="AS65" s="148"/>
      <c r="AT65" s="148"/>
      <c r="AU65" s="148"/>
      <c r="AV65" s="148"/>
      <c r="AW65" s="148"/>
      <c r="AX65" s="148"/>
      <c r="AY65" s="148"/>
      <c r="AZ65" s="148"/>
      <c r="BA65" s="148"/>
      <c r="BB65" s="148"/>
      <c r="BC65" s="148"/>
      <c r="BD65" s="148"/>
      <c r="BE65" s="148"/>
      <c r="BF65" s="148"/>
      <c r="BG65" s="148"/>
      <c r="BH65" s="148"/>
    </row>
    <row r="66" spans="1:60" outlineLevel="2" x14ac:dyDescent="0.2">
      <c r="A66" s="155"/>
      <c r="B66" s="156"/>
      <c r="C66" s="186" t="s">
        <v>540</v>
      </c>
      <c r="D66" s="159"/>
      <c r="E66" s="160">
        <v>9</v>
      </c>
      <c r="F66" s="158"/>
      <c r="G66" s="158"/>
      <c r="H66" s="158"/>
      <c r="I66" s="158"/>
      <c r="J66" s="158"/>
      <c r="K66" s="158"/>
      <c r="L66" s="158"/>
      <c r="M66" s="158"/>
      <c r="N66" s="157"/>
      <c r="O66" s="157"/>
      <c r="P66" s="157"/>
      <c r="Q66" s="157"/>
      <c r="R66" s="158"/>
      <c r="S66" s="158"/>
      <c r="T66" s="158"/>
      <c r="U66" s="158"/>
      <c r="V66" s="158"/>
      <c r="W66" s="158"/>
      <c r="X66" s="158"/>
      <c r="Y66" s="158"/>
      <c r="Z66" s="148"/>
      <c r="AA66" s="148"/>
      <c r="AB66" s="148"/>
      <c r="AC66" s="148"/>
      <c r="AD66" s="148"/>
      <c r="AE66" s="148"/>
      <c r="AF66" s="148"/>
      <c r="AG66" s="148" t="s">
        <v>203</v>
      </c>
      <c r="AH66" s="148">
        <v>5</v>
      </c>
      <c r="AI66" s="148"/>
      <c r="AJ66" s="148"/>
      <c r="AK66" s="148"/>
      <c r="AL66" s="148"/>
      <c r="AM66" s="148"/>
      <c r="AN66" s="148"/>
      <c r="AO66" s="148"/>
      <c r="AP66" s="148"/>
      <c r="AQ66" s="148"/>
      <c r="AR66" s="148"/>
      <c r="AS66" s="148"/>
      <c r="AT66" s="148"/>
      <c r="AU66" s="148"/>
      <c r="AV66" s="148"/>
      <c r="AW66" s="148"/>
      <c r="AX66" s="148"/>
      <c r="AY66" s="148"/>
      <c r="AZ66" s="148"/>
      <c r="BA66" s="148"/>
      <c r="BB66" s="148"/>
      <c r="BC66" s="148"/>
      <c r="BD66" s="148"/>
      <c r="BE66" s="148"/>
      <c r="BF66" s="148"/>
      <c r="BG66" s="148"/>
      <c r="BH66" s="148"/>
    </row>
    <row r="67" spans="1:60" x14ac:dyDescent="0.2">
      <c r="A67" s="162" t="s">
        <v>189</v>
      </c>
      <c r="B67" s="163" t="s">
        <v>127</v>
      </c>
      <c r="C67" s="184" t="s">
        <v>128</v>
      </c>
      <c r="D67" s="164"/>
      <c r="E67" s="165"/>
      <c r="F67" s="166"/>
      <c r="G67" s="166">
        <f>SUMIF(AG68:AG74,"&lt;&gt;NOR",G68:G74)</f>
        <v>0</v>
      </c>
      <c r="H67" s="166"/>
      <c r="I67" s="166">
        <f>SUM(I68:I74)</f>
        <v>0</v>
      </c>
      <c r="J67" s="166"/>
      <c r="K67" s="166">
        <f>SUM(K68:K74)</f>
        <v>0</v>
      </c>
      <c r="L67" s="166"/>
      <c r="M67" s="166">
        <f>SUM(M68:M74)</f>
        <v>0</v>
      </c>
      <c r="N67" s="165"/>
      <c r="O67" s="165">
        <f>SUM(O68:O74)</f>
        <v>7.0000000000000007E-2</v>
      </c>
      <c r="P67" s="165"/>
      <c r="Q67" s="165">
        <f>SUM(Q68:Q74)</f>
        <v>0</v>
      </c>
      <c r="R67" s="166"/>
      <c r="S67" s="166"/>
      <c r="T67" s="167"/>
      <c r="U67" s="161"/>
      <c r="V67" s="161">
        <f>SUM(V68:V74)</f>
        <v>0</v>
      </c>
      <c r="W67" s="161"/>
      <c r="X67" s="161"/>
      <c r="Y67" s="161"/>
      <c r="AG67" t="s">
        <v>190</v>
      </c>
    </row>
    <row r="68" spans="1:60" ht="33.75" outlineLevel="1" x14ac:dyDescent="0.2">
      <c r="A68" s="177">
        <v>35</v>
      </c>
      <c r="B68" s="178" t="s">
        <v>305</v>
      </c>
      <c r="C68" s="187" t="s">
        <v>502</v>
      </c>
      <c r="D68" s="179" t="s">
        <v>288</v>
      </c>
      <c r="E68" s="180">
        <v>1</v>
      </c>
      <c r="F68" s="181"/>
      <c r="G68" s="182">
        <f t="shared" ref="G68:G74" si="7">ROUND(E68*F68,2)</f>
        <v>0</v>
      </c>
      <c r="H68" s="181"/>
      <c r="I68" s="182">
        <f t="shared" ref="I68:I74" si="8">ROUND(E68*H68,2)</f>
        <v>0</v>
      </c>
      <c r="J68" s="181"/>
      <c r="K68" s="182">
        <f t="shared" ref="K68:K74" si="9">ROUND(E68*J68,2)</f>
        <v>0</v>
      </c>
      <c r="L68" s="182">
        <v>21</v>
      </c>
      <c r="M68" s="182">
        <f t="shared" ref="M68:M74" si="10">G68*(1+L68/100)</f>
        <v>0</v>
      </c>
      <c r="N68" s="180">
        <v>0</v>
      </c>
      <c r="O68" s="180">
        <f t="shared" ref="O68:O74" si="11">ROUND(E68*N68,2)</f>
        <v>0</v>
      </c>
      <c r="P68" s="180">
        <v>0</v>
      </c>
      <c r="Q68" s="180">
        <f t="shared" ref="Q68:Q74" si="12">ROUND(E68*P68,2)</f>
        <v>0</v>
      </c>
      <c r="R68" s="182"/>
      <c r="S68" s="182" t="s">
        <v>228</v>
      </c>
      <c r="T68" s="183" t="s">
        <v>207</v>
      </c>
      <c r="U68" s="158">
        <v>0</v>
      </c>
      <c r="V68" s="158">
        <f t="shared" ref="V68:V74" si="13">ROUND(E68*U68,2)</f>
        <v>0</v>
      </c>
      <c r="W68" s="158"/>
      <c r="X68" s="158" t="s">
        <v>197</v>
      </c>
      <c r="Y68" s="158" t="s">
        <v>198</v>
      </c>
      <c r="Z68" s="148"/>
      <c r="AA68" s="148"/>
      <c r="AB68" s="148"/>
      <c r="AC68" s="148"/>
      <c r="AD68" s="148"/>
      <c r="AE68" s="148"/>
      <c r="AF68" s="148"/>
      <c r="AG68" s="148" t="s">
        <v>208</v>
      </c>
      <c r="AH68" s="148"/>
      <c r="AI68" s="148"/>
      <c r="AJ68" s="148"/>
      <c r="AK68" s="148"/>
      <c r="AL68" s="148"/>
      <c r="AM68" s="148"/>
      <c r="AN68" s="148"/>
      <c r="AO68" s="148"/>
      <c r="AP68" s="148"/>
      <c r="AQ68" s="148"/>
      <c r="AR68" s="148"/>
      <c r="AS68" s="148"/>
      <c r="AT68" s="148"/>
      <c r="AU68" s="148"/>
      <c r="AV68" s="148"/>
      <c r="AW68" s="148"/>
      <c r="AX68" s="148"/>
      <c r="AY68" s="148"/>
      <c r="AZ68" s="148"/>
      <c r="BA68" s="148"/>
      <c r="BB68" s="148"/>
      <c r="BC68" s="148"/>
      <c r="BD68" s="148"/>
      <c r="BE68" s="148"/>
      <c r="BF68" s="148"/>
      <c r="BG68" s="148"/>
      <c r="BH68" s="148"/>
    </row>
    <row r="69" spans="1:60" ht="22.5" outlineLevel="1" x14ac:dyDescent="0.2">
      <c r="A69" s="177">
        <v>36</v>
      </c>
      <c r="B69" s="178" t="s">
        <v>353</v>
      </c>
      <c r="C69" s="187" t="s">
        <v>514</v>
      </c>
      <c r="D69" s="179" t="s">
        <v>288</v>
      </c>
      <c r="E69" s="180">
        <v>1</v>
      </c>
      <c r="F69" s="181"/>
      <c r="G69" s="182">
        <f t="shared" si="7"/>
        <v>0</v>
      </c>
      <c r="H69" s="181"/>
      <c r="I69" s="182">
        <f t="shared" si="8"/>
        <v>0</v>
      </c>
      <c r="J69" s="181"/>
      <c r="K69" s="182">
        <f t="shared" si="9"/>
        <v>0</v>
      </c>
      <c r="L69" s="182">
        <v>21</v>
      </c>
      <c r="M69" s="182">
        <f t="shared" si="10"/>
        <v>0</v>
      </c>
      <c r="N69" s="180">
        <v>1.6199999999999999E-3</v>
      </c>
      <c r="O69" s="180">
        <f t="shared" si="11"/>
        <v>0</v>
      </c>
      <c r="P69" s="180">
        <v>0</v>
      </c>
      <c r="Q69" s="180">
        <f t="shared" si="12"/>
        <v>0</v>
      </c>
      <c r="R69" s="182"/>
      <c r="S69" s="182" t="s">
        <v>228</v>
      </c>
      <c r="T69" s="183" t="s">
        <v>207</v>
      </c>
      <c r="U69" s="158">
        <v>0</v>
      </c>
      <c r="V69" s="158">
        <f t="shared" si="13"/>
        <v>0</v>
      </c>
      <c r="W69" s="158"/>
      <c r="X69" s="158" t="s">
        <v>197</v>
      </c>
      <c r="Y69" s="158" t="s">
        <v>198</v>
      </c>
      <c r="Z69" s="148"/>
      <c r="AA69" s="148"/>
      <c r="AB69" s="148"/>
      <c r="AC69" s="148"/>
      <c r="AD69" s="148"/>
      <c r="AE69" s="148"/>
      <c r="AF69" s="148"/>
      <c r="AG69" s="148" t="s">
        <v>208</v>
      </c>
      <c r="AH69" s="148"/>
      <c r="AI69" s="148"/>
      <c r="AJ69" s="148"/>
      <c r="AK69" s="148"/>
      <c r="AL69" s="148"/>
      <c r="AM69" s="148"/>
      <c r="AN69" s="148"/>
      <c r="AO69" s="148"/>
      <c r="AP69" s="148"/>
      <c r="AQ69" s="148"/>
      <c r="AR69" s="148"/>
      <c r="AS69" s="148"/>
      <c r="AT69" s="148"/>
      <c r="AU69" s="148"/>
      <c r="AV69" s="148"/>
      <c r="AW69" s="148"/>
      <c r="AX69" s="148"/>
      <c r="AY69" s="148"/>
      <c r="AZ69" s="148"/>
      <c r="BA69" s="148"/>
      <c r="BB69" s="148"/>
      <c r="BC69" s="148"/>
      <c r="BD69" s="148"/>
      <c r="BE69" s="148"/>
      <c r="BF69" s="148"/>
      <c r="BG69" s="148"/>
      <c r="BH69" s="148"/>
    </row>
    <row r="70" spans="1:60" outlineLevel="1" x14ac:dyDescent="0.2">
      <c r="A70" s="177">
        <v>37</v>
      </c>
      <c r="B70" s="178" t="s">
        <v>357</v>
      </c>
      <c r="C70" s="187" t="s">
        <v>515</v>
      </c>
      <c r="D70" s="179" t="s">
        <v>288</v>
      </c>
      <c r="E70" s="180">
        <v>2</v>
      </c>
      <c r="F70" s="181"/>
      <c r="G70" s="182">
        <f t="shared" si="7"/>
        <v>0</v>
      </c>
      <c r="H70" s="181"/>
      <c r="I70" s="182">
        <f t="shared" si="8"/>
        <v>0</v>
      </c>
      <c r="J70" s="181"/>
      <c r="K70" s="182">
        <f t="shared" si="9"/>
        <v>0</v>
      </c>
      <c r="L70" s="182">
        <v>21</v>
      </c>
      <c r="M70" s="182">
        <f t="shared" si="10"/>
        <v>0</v>
      </c>
      <c r="N70" s="180">
        <v>1E-4</v>
      </c>
      <c r="O70" s="180">
        <f t="shared" si="11"/>
        <v>0</v>
      </c>
      <c r="P70" s="180">
        <v>0</v>
      </c>
      <c r="Q70" s="180">
        <f t="shared" si="12"/>
        <v>0</v>
      </c>
      <c r="R70" s="182"/>
      <c r="S70" s="182" t="s">
        <v>228</v>
      </c>
      <c r="T70" s="183" t="s">
        <v>207</v>
      </c>
      <c r="U70" s="158">
        <v>0</v>
      </c>
      <c r="V70" s="158">
        <f t="shared" si="13"/>
        <v>0</v>
      </c>
      <c r="W70" s="158"/>
      <c r="X70" s="158" t="s">
        <v>255</v>
      </c>
      <c r="Y70" s="158" t="s">
        <v>198</v>
      </c>
      <c r="Z70" s="148"/>
      <c r="AA70" s="148"/>
      <c r="AB70" s="148"/>
      <c r="AC70" s="148"/>
      <c r="AD70" s="148"/>
      <c r="AE70" s="148"/>
      <c r="AF70" s="148"/>
      <c r="AG70" s="148" t="s">
        <v>256</v>
      </c>
      <c r="AH70" s="148"/>
      <c r="AI70" s="148"/>
      <c r="AJ70" s="148"/>
      <c r="AK70" s="148"/>
      <c r="AL70" s="148"/>
      <c r="AM70" s="148"/>
      <c r="AN70" s="148"/>
      <c r="AO70" s="148"/>
      <c r="AP70" s="148"/>
      <c r="AQ70" s="148"/>
      <c r="AR70" s="148"/>
      <c r="AS70" s="148"/>
      <c r="AT70" s="148"/>
      <c r="AU70" s="148"/>
      <c r="AV70" s="148"/>
      <c r="AW70" s="148"/>
      <c r="AX70" s="148"/>
      <c r="AY70" s="148"/>
      <c r="AZ70" s="148"/>
      <c r="BA70" s="148"/>
      <c r="BB70" s="148"/>
      <c r="BC70" s="148"/>
      <c r="BD70" s="148"/>
      <c r="BE70" s="148"/>
      <c r="BF70" s="148"/>
      <c r="BG70" s="148"/>
      <c r="BH70" s="148"/>
    </row>
    <row r="71" spans="1:60" outlineLevel="1" x14ac:dyDescent="0.2">
      <c r="A71" s="177">
        <v>38</v>
      </c>
      <c r="B71" s="178" t="s">
        <v>490</v>
      </c>
      <c r="C71" s="187" t="s">
        <v>516</v>
      </c>
      <c r="D71" s="179" t="s">
        <v>288</v>
      </c>
      <c r="E71" s="180">
        <v>1</v>
      </c>
      <c r="F71" s="181"/>
      <c r="G71" s="182">
        <f t="shared" si="7"/>
        <v>0</v>
      </c>
      <c r="H71" s="181"/>
      <c r="I71" s="182">
        <f t="shared" si="8"/>
        <v>0</v>
      </c>
      <c r="J71" s="181"/>
      <c r="K71" s="182">
        <f t="shared" si="9"/>
        <v>0</v>
      </c>
      <c r="L71" s="182">
        <v>21</v>
      </c>
      <c r="M71" s="182">
        <f t="shared" si="10"/>
        <v>0</v>
      </c>
      <c r="N71" s="180">
        <v>2.9499999999999998E-2</v>
      </c>
      <c r="O71" s="180">
        <f t="shared" si="11"/>
        <v>0.03</v>
      </c>
      <c r="P71" s="180">
        <v>0</v>
      </c>
      <c r="Q71" s="180">
        <f t="shared" si="12"/>
        <v>0</v>
      </c>
      <c r="R71" s="182"/>
      <c r="S71" s="182" t="s">
        <v>228</v>
      </c>
      <c r="T71" s="183" t="s">
        <v>207</v>
      </c>
      <c r="U71" s="158">
        <v>0</v>
      </c>
      <c r="V71" s="158">
        <f t="shared" si="13"/>
        <v>0</v>
      </c>
      <c r="W71" s="158"/>
      <c r="X71" s="158" t="s">
        <v>255</v>
      </c>
      <c r="Y71" s="158" t="s">
        <v>198</v>
      </c>
      <c r="Z71" s="148"/>
      <c r="AA71" s="148"/>
      <c r="AB71" s="148"/>
      <c r="AC71" s="148"/>
      <c r="AD71" s="148"/>
      <c r="AE71" s="148"/>
      <c r="AF71" s="148"/>
      <c r="AG71" s="148" t="s">
        <v>256</v>
      </c>
      <c r="AH71" s="148"/>
      <c r="AI71" s="148"/>
      <c r="AJ71" s="148"/>
      <c r="AK71" s="148"/>
      <c r="AL71" s="148"/>
      <c r="AM71" s="148"/>
      <c r="AN71" s="148"/>
      <c r="AO71" s="148"/>
      <c r="AP71" s="148"/>
      <c r="AQ71" s="148"/>
      <c r="AR71" s="148"/>
      <c r="AS71" s="148"/>
      <c r="AT71" s="148"/>
      <c r="AU71" s="148"/>
      <c r="AV71" s="148"/>
      <c r="AW71" s="148"/>
      <c r="AX71" s="148"/>
      <c r="AY71" s="148"/>
      <c r="AZ71" s="148"/>
      <c r="BA71" s="148"/>
      <c r="BB71" s="148"/>
      <c r="BC71" s="148"/>
      <c r="BD71" s="148"/>
      <c r="BE71" s="148"/>
      <c r="BF71" s="148"/>
      <c r="BG71" s="148"/>
      <c r="BH71" s="148"/>
    </row>
    <row r="72" spans="1:60" outlineLevel="1" x14ac:dyDescent="0.2">
      <c r="A72" s="177">
        <v>39</v>
      </c>
      <c r="B72" s="178" t="s">
        <v>371</v>
      </c>
      <c r="C72" s="187" t="s">
        <v>517</v>
      </c>
      <c r="D72" s="179" t="s">
        <v>288</v>
      </c>
      <c r="E72" s="180">
        <v>1</v>
      </c>
      <c r="F72" s="181"/>
      <c r="G72" s="182">
        <f t="shared" si="7"/>
        <v>0</v>
      </c>
      <c r="H72" s="181"/>
      <c r="I72" s="182">
        <f t="shared" si="8"/>
        <v>0</v>
      </c>
      <c r="J72" s="181"/>
      <c r="K72" s="182">
        <f t="shared" si="9"/>
        <v>0</v>
      </c>
      <c r="L72" s="182">
        <v>21</v>
      </c>
      <c r="M72" s="182">
        <f t="shared" si="10"/>
        <v>0</v>
      </c>
      <c r="N72" s="180">
        <v>1.12E-2</v>
      </c>
      <c r="O72" s="180">
        <f t="shared" si="11"/>
        <v>0.01</v>
      </c>
      <c r="P72" s="180">
        <v>0</v>
      </c>
      <c r="Q72" s="180">
        <f t="shared" si="12"/>
        <v>0</v>
      </c>
      <c r="R72" s="182"/>
      <c r="S72" s="182" t="s">
        <v>228</v>
      </c>
      <c r="T72" s="183" t="s">
        <v>207</v>
      </c>
      <c r="U72" s="158">
        <v>0</v>
      </c>
      <c r="V72" s="158">
        <f t="shared" si="13"/>
        <v>0</v>
      </c>
      <c r="W72" s="158"/>
      <c r="X72" s="158" t="s">
        <v>255</v>
      </c>
      <c r="Y72" s="158" t="s">
        <v>198</v>
      </c>
      <c r="Z72" s="148"/>
      <c r="AA72" s="148"/>
      <c r="AB72" s="148"/>
      <c r="AC72" s="148"/>
      <c r="AD72" s="148"/>
      <c r="AE72" s="148"/>
      <c r="AF72" s="148"/>
      <c r="AG72" s="148" t="s">
        <v>256</v>
      </c>
      <c r="AH72" s="148"/>
      <c r="AI72" s="148"/>
      <c r="AJ72" s="148"/>
      <c r="AK72" s="148"/>
      <c r="AL72" s="148"/>
      <c r="AM72" s="148"/>
      <c r="AN72" s="148"/>
      <c r="AO72" s="148"/>
      <c r="AP72" s="148"/>
      <c r="AQ72" s="148"/>
      <c r="AR72" s="148"/>
      <c r="AS72" s="148"/>
      <c r="AT72" s="148"/>
      <c r="AU72" s="148"/>
      <c r="AV72" s="148"/>
      <c r="AW72" s="148"/>
      <c r="AX72" s="148"/>
      <c r="AY72" s="148"/>
      <c r="AZ72" s="148"/>
      <c r="BA72" s="148"/>
      <c r="BB72" s="148"/>
      <c r="BC72" s="148"/>
      <c r="BD72" s="148"/>
      <c r="BE72" s="148"/>
      <c r="BF72" s="148"/>
      <c r="BG72" s="148"/>
      <c r="BH72" s="148"/>
    </row>
    <row r="73" spans="1:60" outlineLevel="1" x14ac:dyDescent="0.2">
      <c r="A73" s="177">
        <v>40</v>
      </c>
      <c r="B73" s="178" t="s">
        <v>492</v>
      </c>
      <c r="C73" s="187" t="s">
        <v>493</v>
      </c>
      <c r="D73" s="179" t="s">
        <v>288</v>
      </c>
      <c r="E73" s="180">
        <v>1</v>
      </c>
      <c r="F73" s="181"/>
      <c r="G73" s="182">
        <f t="shared" si="7"/>
        <v>0</v>
      </c>
      <c r="H73" s="181"/>
      <c r="I73" s="182">
        <f t="shared" si="8"/>
        <v>0</v>
      </c>
      <c r="J73" s="181"/>
      <c r="K73" s="182">
        <f t="shared" si="9"/>
        <v>0</v>
      </c>
      <c r="L73" s="182">
        <v>21</v>
      </c>
      <c r="M73" s="182">
        <f t="shared" si="10"/>
        <v>0</v>
      </c>
      <c r="N73" s="180">
        <v>1.9E-3</v>
      </c>
      <c r="O73" s="180">
        <f t="shared" si="11"/>
        <v>0</v>
      </c>
      <c r="P73" s="180">
        <v>0</v>
      </c>
      <c r="Q73" s="180">
        <f t="shared" si="12"/>
        <v>0</v>
      </c>
      <c r="R73" s="182"/>
      <c r="S73" s="182" t="s">
        <v>228</v>
      </c>
      <c r="T73" s="183" t="s">
        <v>207</v>
      </c>
      <c r="U73" s="158">
        <v>0</v>
      </c>
      <c r="V73" s="158">
        <f t="shared" si="13"/>
        <v>0</v>
      </c>
      <c r="W73" s="158"/>
      <c r="X73" s="158" t="s">
        <v>255</v>
      </c>
      <c r="Y73" s="158" t="s">
        <v>198</v>
      </c>
      <c r="Z73" s="148"/>
      <c r="AA73" s="148"/>
      <c r="AB73" s="148"/>
      <c r="AC73" s="148"/>
      <c r="AD73" s="148"/>
      <c r="AE73" s="148"/>
      <c r="AF73" s="148"/>
      <c r="AG73" s="148" t="s">
        <v>256</v>
      </c>
      <c r="AH73" s="148"/>
      <c r="AI73" s="148"/>
      <c r="AJ73" s="148"/>
      <c r="AK73" s="148"/>
      <c r="AL73" s="148"/>
      <c r="AM73" s="148"/>
      <c r="AN73" s="148"/>
      <c r="AO73" s="148"/>
      <c r="AP73" s="148"/>
      <c r="AQ73" s="148"/>
      <c r="AR73" s="148"/>
      <c r="AS73" s="148"/>
      <c r="AT73" s="148"/>
      <c r="AU73" s="148"/>
      <c r="AV73" s="148"/>
      <c r="AW73" s="148"/>
      <c r="AX73" s="148"/>
      <c r="AY73" s="148"/>
      <c r="AZ73" s="148"/>
      <c r="BA73" s="148"/>
      <c r="BB73" s="148"/>
      <c r="BC73" s="148"/>
      <c r="BD73" s="148"/>
      <c r="BE73" s="148"/>
      <c r="BF73" s="148"/>
      <c r="BG73" s="148"/>
      <c r="BH73" s="148"/>
    </row>
    <row r="74" spans="1:60" outlineLevel="1" x14ac:dyDescent="0.2">
      <c r="A74" s="177">
        <v>41</v>
      </c>
      <c r="B74" s="178" t="s">
        <v>494</v>
      </c>
      <c r="C74" s="187" t="s">
        <v>518</v>
      </c>
      <c r="D74" s="179" t="s">
        <v>288</v>
      </c>
      <c r="E74" s="180">
        <v>1</v>
      </c>
      <c r="F74" s="181"/>
      <c r="G74" s="182">
        <f t="shared" si="7"/>
        <v>0</v>
      </c>
      <c r="H74" s="181"/>
      <c r="I74" s="182">
        <f t="shared" si="8"/>
        <v>0</v>
      </c>
      <c r="J74" s="181"/>
      <c r="K74" s="182">
        <f t="shared" si="9"/>
        <v>0</v>
      </c>
      <c r="L74" s="182">
        <v>21</v>
      </c>
      <c r="M74" s="182">
        <f t="shared" si="10"/>
        <v>0</v>
      </c>
      <c r="N74" s="180">
        <v>3.0200000000000001E-2</v>
      </c>
      <c r="O74" s="180">
        <f t="shared" si="11"/>
        <v>0.03</v>
      </c>
      <c r="P74" s="180">
        <v>0</v>
      </c>
      <c r="Q74" s="180">
        <f t="shared" si="12"/>
        <v>0</v>
      </c>
      <c r="R74" s="182"/>
      <c r="S74" s="182" t="s">
        <v>301</v>
      </c>
      <c r="T74" s="183" t="s">
        <v>207</v>
      </c>
      <c r="U74" s="158">
        <v>0</v>
      </c>
      <c r="V74" s="158">
        <f t="shared" si="13"/>
        <v>0</v>
      </c>
      <c r="W74" s="158"/>
      <c r="X74" s="158" t="s">
        <v>255</v>
      </c>
      <c r="Y74" s="158" t="s">
        <v>198</v>
      </c>
      <c r="Z74" s="148"/>
      <c r="AA74" s="148"/>
      <c r="AB74" s="148"/>
      <c r="AC74" s="148"/>
      <c r="AD74" s="148"/>
      <c r="AE74" s="148"/>
      <c r="AF74" s="148"/>
      <c r="AG74" s="148" t="s">
        <v>256</v>
      </c>
      <c r="AH74" s="148"/>
      <c r="AI74" s="148"/>
      <c r="AJ74" s="148"/>
      <c r="AK74" s="148"/>
      <c r="AL74" s="148"/>
      <c r="AM74" s="148"/>
      <c r="AN74" s="148"/>
      <c r="AO74" s="148"/>
      <c r="AP74" s="148"/>
      <c r="AQ74" s="148"/>
      <c r="AR74" s="148"/>
      <c r="AS74" s="148"/>
      <c r="AT74" s="148"/>
      <c r="AU74" s="148"/>
      <c r="AV74" s="148"/>
      <c r="AW74" s="148"/>
      <c r="AX74" s="148"/>
      <c r="AY74" s="148"/>
      <c r="AZ74" s="148"/>
      <c r="BA74" s="148"/>
      <c r="BB74" s="148"/>
      <c r="BC74" s="148"/>
      <c r="BD74" s="148"/>
      <c r="BE74" s="148"/>
      <c r="BF74" s="148"/>
      <c r="BG74" s="148"/>
      <c r="BH74" s="148"/>
    </row>
    <row r="75" spans="1:60" x14ac:dyDescent="0.2">
      <c r="A75" s="162" t="s">
        <v>189</v>
      </c>
      <c r="B75" s="163" t="s">
        <v>142</v>
      </c>
      <c r="C75" s="184" t="s">
        <v>143</v>
      </c>
      <c r="D75" s="164"/>
      <c r="E75" s="165"/>
      <c r="F75" s="166"/>
      <c r="G75" s="166">
        <f>SUMIF(AG76:AG79,"&lt;&gt;NOR",G76:G79)</f>
        <v>0</v>
      </c>
      <c r="H75" s="166"/>
      <c r="I75" s="166">
        <f>SUM(I76:I79)</f>
        <v>0</v>
      </c>
      <c r="J75" s="166"/>
      <c r="K75" s="166">
        <f>SUM(K76:K79)</f>
        <v>0</v>
      </c>
      <c r="L75" s="166"/>
      <c r="M75" s="166">
        <f>SUM(M76:M79)</f>
        <v>0</v>
      </c>
      <c r="N75" s="165"/>
      <c r="O75" s="165">
        <f>SUM(O76:O79)</f>
        <v>0</v>
      </c>
      <c r="P75" s="165"/>
      <c r="Q75" s="165">
        <f>SUM(Q76:Q79)</f>
        <v>0</v>
      </c>
      <c r="R75" s="166"/>
      <c r="S75" s="166"/>
      <c r="T75" s="167"/>
      <c r="U75" s="161"/>
      <c r="V75" s="161">
        <f>SUM(V76:V79)</f>
        <v>1.0900000000000001</v>
      </c>
      <c r="W75" s="161"/>
      <c r="X75" s="161"/>
      <c r="Y75" s="161"/>
      <c r="AG75" t="s">
        <v>190</v>
      </c>
    </row>
    <row r="76" spans="1:60" ht="22.5" outlineLevel="1" x14ac:dyDescent="0.2">
      <c r="A76" s="169">
        <v>42</v>
      </c>
      <c r="B76" s="170" t="s">
        <v>400</v>
      </c>
      <c r="C76" s="185" t="s">
        <v>401</v>
      </c>
      <c r="D76" s="171" t="s">
        <v>246</v>
      </c>
      <c r="E76" s="172">
        <v>5.1360000000000001</v>
      </c>
      <c r="F76" s="173"/>
      <c r="G76" s="174">
        <f>ROUND(E76*F76,2)</f>
        <v>0</v>
      </c>
      <c r="H76" s="173"/>
      <c r="I76" s="174">
        <f>ROUND(E76*H76,2)</f>
        <v>0</v>
      </c>
      <c r="J76" s="173"/>
      <c r="K76" s="174">
        <f>ROUND(E76*J76,2)</f>
        <v>0</v>
      </c>
      <c r="L76" s="174">
        <v>21</v>
      </c>
      <c r="M76" s="174">
        <f>G76*(1+L76/100)</f>
        <v>0</v>
      </c>
      <c r="N76" s="172">
        <v>0</v>
      </c>
      <c r="O76" s="172">
        <f>ROUND(E76*N76,2)</f>
        <v>0</v>
      </c>
      <c r="P76" s="172">
        <v>0</v>
      </c>
      <c r="Q76" s="172">
        <f>ROUND(E76*P76,2)</f>
        <v>0</v>
      </c>
      <c r="R76" s="174" t="s">
        <v>224</v>
      </c>
      <c r="S76" s="174" t="s">
        <v>195</v>
      </c>
      <c r="T76" s="175" t="s">
        <v>207</v>
      </c>
      <c r="U76" s="158">
        <v>0.21149999999999999</v>
      </c>
      <c r="V76" s="158">
        <f>ROUND(E76*U76,2)</f>
        <v>1.0900000000000001</v>
      </c>
      <c r="W76" s="158"/>
      <c r="X76" s="158" t="s">
        <v>197</v>
      </c>
      <c r="Y76" s="158" t="s">
        <v>198</v>
      </c>
      <c r="Z76" s="148"/>
      <c r="AA76" s="148"/>
      <c r="AB76" s="148"/>
      <c r="AC76" s="148"/>
      <c r="AD76" s="148"/>
      <c r="AE76" s="148"/>
      <c r="AF76" s="148"/>
      <c r="AG76" s="148" t="s">
        <v>208</v>
      </c>
      <c r="AH76" s="148"/>
      <c r="AI76" s="148"/>
      <c r="AJ76" s="148"/>
      <c r="AK76" s="148"/>
      <c r="AL76" s="148"/>
      <c r="AM76" s="148"/>
      <c r="AN76" s="148"/>
      <c r="AO76" s="148"/>
      <c r="AP76" s="148"/>
      <c r="AQ76" s="148"/>
      <c r="AR76" s="148"/>
      <c r="AS76" s="148"/>
      <c r="AT76" s="148"/>
      <c r="AU76" s="148"/>
      <c r="AV76" s="148"/>
      <c r="AW76" s="148"/>
      <c r="AX76" s="148"/>
      <c r="AY76" s="148"/>
      <c r="AZ76" s="148"/>
      <c r="BA76" s="148"/>
      <c r="BB76" s="148"/>
      <c r="BC76" s="148"/>
      <c r="BD76" s="148"/>
      <c r="BE76" s="148"/>
      <c r="BF76" s="148"/>
      <c r="BG76" s="148"/>
      <c r="BH76" s="148"/>
    </row>
    <row r="77" spans="1:60" outlineLevel="2" x14ac:dyDescent="0.2">
      <c r="A77" s="155"/>
      <c r="B77" s="156"/>
      <c r="C77" s="247" t="s">
        <v>402</v>
      </c>
      <c r="D77" s="248"/>
      <c r="E77" s="248"/>
      <c r="F77" s="248"/>
      <c r="G77" s="248"/>
      <c r="H77" s="158"/>
      <c r="I77" s="158"/>
      <c r="J77" s="158"/>
      <c r="K77" s="158"/>
      <c r="L77" s="158"/>
      <c r="M77" s="158"/>
      <c r="N77" s="157"/>
      <c r="O77" s="157"/>
      <c r="P77" s="157"/>
      <c r="Q77" s="157"/>
      <c r="R77" s="158"/>
      <c r="S77" s="158"/>
      <c r="T77" s="158"/>
      <c r="U77" s="158"/>
      <c r="V77" s="158"/>
      <c r="W77" s="158"/>
      <c r="X77" s="158"/>
      <c r="Y77" s="158"/>
      <c r="Z77" s="148"/>
      <c r="AA77" s="148"/>
      <c r="AB77" s="148"/>
      <c r="AC77" s="148"/>
      <c r="AD77" s="148"/>
      <c r="AE77" s="148"/>
      <c r="AF77" s="148"/>
      <c r="AG77" s="148" t="s">
        <v>201</v>
      </c>
      <c r="AH77" s="148"/>
      <c r="AI77" s="148"/>
      <c r="AJ77" s="148"/>
      <c r="AK77" s="148"/>
      <c r="AL77" s="148"/>
      <c r="AM77" s="148"/>
      <c r="AN77" s="148"/>
      <c r="AO77" s="148"/>
      <c r="AP77" s="148"/>
      <c r="AQ77" s="148"/>
      <c r="AR77" s="148"/>
      <c r="AS77" s="148"/>
      <c r="AT77" s="148"/>
      <c r="AU77" s="148"/>
      <c r="AV77" s="148"/>
      <c r="AW77" s="148"/>
      <c r="AX77" s="148"/>
      <c r="AY77" s="148"/>
      <c r="AZ77" s="148"/>
      <c r="BA77" s="148"/>
      <c r="BB77" s="148"/>
      <c r="BC77" s="148"/>
      <c r="BD77" s="148"/>
      <c r="BE77" s="148"/>
      <c r="BF77" s="148"/>
      <c r="BG77" s="148"/>
      <c r="BH77" s="148"/>
    </row>
    <row r="78" spans="1:60" ht="22.5" outlineLevel="1" x14ac:dyDescent="0.2">
      <c r="A78" s="177">
        <v>43</v>
      </c>
      <c r="B78" s="178" t="s">
        <v>234</v>
      </c>
      <c r="C78" s="187" t="s">
        <v>235</v>
      </c>
      <c r="D78" s="179" t="s">
        <v>193</v>
      </c>
      <c r="E78" s="180">
        <v>365.31200000000001</v>
      </c>
      <c r="F78" s="181"/>
      <c r="G78" s="182">
        <f>ROUND(E78*F78,2)</f>
        <v>0</v>
      </c>
      <c r="H78" s="181"/>
      <c r="I78" s="182">
        <f>ROUND(E78*H78,2)</f>
        <v>0</v>
      </c>
      <c r="J78" s="181"/>
      <c r="K78" s="182">
        <f>ROUND(E78*J78,2)</f>
        <v>0</v>
      </c>
      <c r="L78" s="182">
        <v>21</v>
      </c>
      <c r="M78" s="182">
        <f>G78*(1+L78/100)</f>
        <v>0</v>
      </c>
      <c r="N78" s="180">
        <v>0</v>
      </c>
      <c r="O78" s="180">
        <f>ROUND(E78*N78,2)</f>
        <v>0</v>
      </c>
      <c r="P78" s="180">
        <v>0</v>
      </c>
      <c r="Q78" s="180">
        <f>ROUND(E78*P78,2)</f>
        <v>0</v>
      </c>
      <c r="R78" s="182"/>
      <c r="S78" s="182" t="s">
        <v>228</v>
      </c>
      <c r="T78" s="183" t="s">
        <v>207</v>
      </c>
      <c r="U78" s="158">
        <v>0</v>
      </c>
      <c r="V78" s="158">
        <f>ROUND(E78*U78,2)</f>
        <v>0</v>
      </c>
      <c r="W78" s="158"/>
      <c r="X78" s="158" t="s">
        <v>197</v>
      </c>
      <c r="Y78" s="158" t="s">
        <v>198</v>
      </c>
      <c r="Z78" s="148"/>
      <c r="AA78" s="148"/>
      <c r="AB78" s="148"/>
      <c r="AC78" s="148"/>
      <c r="AD78" s="148"/>
      <c r="AE78" s="148"/>
      <c r="AF78" s="148"/>
      <c r="AG78" s="148" t="s">
        <v>208</v>
      </c>
      <c r="AH78" s="148"/>
      <c r="AI78" s="148"/>
      <c r="AJ78" s="148"/>
      <c r="AK78" s="148"/>
      <c r="AL78" s="148"/>
      <c r="AM78" s="148"/>
      <c r="AN78" s="148"/>
      <c r="AO78" s="148"/>
      <c r="AP78" s="148"/>
      <c r="AQ78" s="148"/>
      <c r="AR78" s="148"/>
      <c r="AS78" s="148"/>
      <c r="AT78" s="148"/>
      <c r="AU78" s="148"/>
      <c r="AV78" s="148"/>
      <c r="AW78" s="148"/>
      <c r="AX78" s="148"/>
      <c r="AY78" s="148"/>
      <c r="AZ78" s="148"/>
      <c r="BA78" s="148"/>
      <c r="BB78" s="148"/>
      <c r="BC78" s="148"/>
      <c r="BD78" s="148"/>
      <c r="BE78" s="148"/>
      <c r="BF78" s="148"/>
      <c r="BG78" s="148"/>
      <c r="BH78" s="148"/>
    </row>
    <row r="79" spans="1:60" outlineLevel="1" x14ac:dyDescent="0.2">
      <c r="A79" s="169">
        <v>44</v>
      </c>
      <c r="B79" s="170" t="s">
        <v>239</v>
      </c>
      <c r="C79" s="185" t="s">
        <v>240</v>
      </c>
      <c r="D79" s="171" t="s">
        <v>193</v>
      </c>
      <c r="E79" s="172">
        <v>365.31200000000001</v>
      </c>
      <c r="F79" s="173"/>
      <c r="G79" s="174">
        <f>ROUND(E79*F79,2)</f>
        <v>0</v>
      </c>
      <c r="H79" s="173"/>
      <c r="I79" s="174">
        <f>ROUND(E79*H79,2)</f>
        <v>0</v>
      </c>
      <c r="J79" s="173"/>
      <c r="K79" s="174">
        <f>ROUND(E79*J79,2)</f>
        <v>0</v>
      </c>
      <c r="L79" s="174">
        <v>21</v>
      </c>
      <c r="M79" s="174">
        <f>G79*(1+L79/100)</f>
        <v>0</v>
      </c>
      <c r="N79" s="172">
        <v>0</v>
      </c>
      <c r="O79" s="172">
        <f>ROUND(E79*N79,2)</f>
        <v>0</v>
      </c>
      <c r="P79" s="172">
        <v>0</v>
      </c>
      <c r="Q79" s="172">
        <f>ROUND(E79*P79,2)</f>
        <v>0</v>
      </c>
      <c r="R79" s="174"/>
      <c r="S79" s="174" t="s">
        <v>228</v>
      </c>
      <c r="T79" s="175" t="s">
        <v>207</v>
      </c>
      <c r="U79" s="158">
        <v>0</v>
      </c>
      <c r="V79" s="158">
        <f>ROUND(E79*U79,2)</f>
        <v>0</v>
      </c>
      <c r="W79" s="158"/>
      <c r="X79" s="158" t="s">
        <v>197</v>
      </c>
      <c r="Y79" s="158" t="s">
        <v>198</v>
      </c>
      <c r="Z79" s="148"/>
      <c r="AA79" s="148"/>
      <c r="AB79" s="148"/>
      <c r="AC79" s="148"/>
      <c r="AD79" s="148"/>
      <c r="AE79" s="148"/>
      <c r="AF79" s="148"/>
      <c r="AG79" s="148" t="s">
        <v>208</v>
      </c>
      <c r="AH79" s="148"/>
      <c r="AI79" s="148"/>
      <c r="AJ79" s="148"/>
      <c r="AK79" s="148"/>
      <c r="AL79" s="148"/>
      <c r="AM79" s="148"/>
      <c r="AN79" s="148"/>
      <c r="AO79" s="148"/>
      <c r="AP79" s="148"/>
      <c r="AQ79" s="148"/>
      <c r="AR79" s="148"/>
      <c r="AS79" s="148"/>
      <c r="AT79" s="148"/>
      <c r="AU79" s="148"/>
      <c r="AV79" s="148"/>
      <c r="AW79" s="148"/>
      <c r="AX79" s="148"/>
      <c r="AY79" s="148"/>
      <c r="AZ79" s="148"/>
      <c r="BA79" s="148"/>
      <c r="BB79" s="148"/>
      <c r="BC79" s="148"/>
      <c r="BD79" s="148"/>
      <c r="BE79" s="148"/>
      <c r="BF79" s="148"/>
      <c r="BG79" s="148"/>
      <c r="BH79" s="148"/>
    </row>
    <row r="80" spans="1:60" x14ac:dyDescent="0.2">
      <c r="A80" s="3"/>
      <c r="B80" s="4"/>
      <c r="C80" s="188"/>
      <c r="D80" s="6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AE80">
        <v>12</v>
      </c>
      <c r="AF80">
        <v>21</v>
      </c>
      <c r="AG80" t="s">
        <v>175</v>
      </c>
    </row>
    <row r="81" spans="1:33" x14ac:dyDescent="0.2">
      <c r="A81" s="151"/>
      <c r="B81" s="152" t="s">
        <v>29</v>
      </c>
      <c r="C81" s="189"/>
      <c r="D81" s="153"/>
      <c r="E81" s="154"/>
      <c r="F81" s="154"/>
      <c r="G81" s="168">
        <f>G8+G32+G35+G67+G75</f>
        <v>0</v>
      </c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AE81">
        <f>SUMIF(L7:L79,AE80,G7:G79)</f>
        <v>0</v>
      </c>
      <c r="AF81">
        <f>SUMIF(L7:L79,AF80,G7:G79)</f>
        <v>0</v>
      </c>
      <c r="AG81" t="s">
        <v>403</v>
      </c>
    </row>
    <row r="82" spans="1:33" x14ac:dyDescent="0.2">
      <c r="C82" s="190"/>
      <c r="D82" s="10"/>
      <c r="AG82" t="s">
        <v>404</v>
      </c>
    </row>
    <row r="83" spans="1:33" x14ac:dyDescent="0.2">
      <c r="D83" s="10"/>
    </row>
    <row r="84" spans="1:33" x14ac:dyDescent="0.2">
      <c r="D84" s="10"/>
    </row>
    <row r="85" spans="1:33" x14ac:dyDescent="0.2">
      <c r="D85" s="10"/>
    </row>
    <row r="86" spans="1:33" x14ac:dyDescent="0.2">
      <c r="D86" s="10"/>
    </row>
    <row r="87" spans="1:33" x14ac:dyDescent="0.2">
      <c r="D87" s="10"/>
    </row>
    <row r="88" spans="1:33" x14ac:dyDescent="0.2">
      <c r="D88" s="10"/>
    </row>
    <row r="89" spans="1:33" x14ac:dyDescent="0.2">
      <c r="D89" s="10"/>
    </row>
    <row r="90" spans="1:33" x14ac:dyDescent="0.2">
      <c r="D90" s="10"/>
    </row>
    <row r="91" spans="1:33" x14ac:dyDescent="0.2">
      <c r="D91" s="10"/>
    </row>
    <row r="92" spans="1:33" x14ac:dyDescent="0.2">
      <c r="D92" s="10"/>
    </row>
    <row r="93" spans="1:33" x14ac:dyDescent="0.2">
      <c r="D93" s="10"/>
    </row>
    <row r="94" spans="1:33" x14ac:dyDescent="0.2">
      <c r="D94" s="10"/>
    </row>
    <row r="95" spans="1:33" x14ac:dyDescent="0.2">
      <c r="D95" s="10"/>
    </row>
    <row r="96" spans="1:33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ZbtrgOC5Mf7qr196tcJH47ECwggLs+CgtsE4CHyVJgOVir5jFjEtvNFdTf8raM9JYBO4WJCz6P9MyvXeUjShpQ==" saltValue="CuirP1I/fxbQX/oDyLNXSA==" spinCount="100000" sheet="1" formatRows="0"/>
  <mergeCells count="15">
    <mergeCell ref="C13:G13"/>
    <mergeCell ref="A1:G1"/>
    <mergeCell ref="C2:G2"/>
    <mergeCell ref="C3:G3"/>
    <mergeCell ref="C4:G4"/>
    <mergeCell ref="C10:G10"/>
    <mergeCell ref="C53:G53"/>
    <mergeCell ref="C54:G54"/>
    <mergeCell ref="C77:G77"/>
    <mergeCell ref="C15:G15"/>
    <mergeCell ref="C17:G17"/>
    <mergeCell ref="C20:G20"/>
    <mergeCell ref="C37:G37"/>
    <mergeCell ref="C43:G43"/>
    <mergeCell ref="C48:G48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F16F32-F319-4E82-A15B-1969712653D6}">
  <sheetPr>
    <outlinePr summaryBelow="0"/>
  </sheetPr>
  <dimension ref="A1:BH5000"/>
  <sheetViews>
    <sheetView workbookViewId="0">
      <pane ySplit="7" topLeftCell="A55" activePane="bottomLeft" state="frozen"/>
      <selection pane="bottomLeft" activeCell="C69" sqref="C69"/>
    </sheetView>
  </sheetViews>
  <sheetFormatPr defaultRowHeight="12.75" outlineLevelRow="2" x14ac:dyDescent="0.2"/>
  <cols>
    <col min="1" max="1" width="3.42578125" customWidth="1"/>
    <col min="2" max="2" width="12.5703125" style="122" customWidth="1"/>
    <col min="3" max="3" width="63.28515625" style="122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7" width="0" hidden="1" customWidth="1"/>
    <col min="18" max="18" width="6.85546875" customWidth="1"/>
    <col min="20" max="25" width="0" hidden="1" customWidth="1"/>
    <col min="29" max="29" width="0" hidden="1" customWidth="1"/>
    <col min="31" max="41" width="0" hidden="1" customWidth="1"/>
    <col min="53" max="53" width="98.7109375" customWidth="1"/>
  </cols>
  <sheetData>
    <row r="1" spans="1:60" ht="15.75" customHeight="1" x14ac:dyDescent="0.25">
      <c r="A1" s="253" t="s">
        <v>162</v>
      </c>
      <c r="B1" s="253"/>
      <c r="C1" s="253"/>
      <c r="D1" s="253"/>
      <c r="E1" s="253"/>
      <c r="F1" s="253"/>
      <c r="G1" s="253"/>
      <c r="AG1" t="s">
        <v>163</v>
      </c>
    </row>
    <row r="2" spans="1:60" ht="24.95" customHeight="1" x14ac:dyDescent="0.2">
      <c r="A2" s="50" t="s">
        <v>7</v>
      </c>
      <c r="B2" s="49" t="s">
        <v>43</v>
      </c>
      <c r="C2" s="254" t="s">
        <v>44</v>
      </c>
      <c r="D2" s="255"/>
      <c r="E2" s="255"/>
      <c r="F2" s="255"/>
      <c r="G2" s="256"/>
      <c r="AG2" t="s">
        <v>164</v>
      </c>
    </row>
    <row r="3" spans="1:60" ht="24.95" customHeight="1" x14ac:dyDescent="0.2">
      <c r="A3" s="50" t="s">
        <v>8</v>
      </c>
      <c r="B3" s="49" t="s">
        <v>68</v>
      </c>
      <c r="C3" s="254" t="s">
        <v>69</v>
      </c>
      <c r="D3" s="255"/>
      <c r="E3" s="255"/>
      <c r="F3" s="255"/>
      <c r="G3" s="256"/>
      <c r="AC3" s="122" t="s">
        <v>164</v>
      </c>
      <c r="AG3" t="s">
        <v>165</v>
      </c>
    </row>
    <row r="4" spans="1:60" ht="24.95" customHeight="1" x14ac:dyDescent="0.2">
      <c r="A4" s="141" t="s">
        <v>9</v>
      </c>
      <c r="B4" s="142" t="s">
        <v>70</v>
      </c>
      <c r="C4" s="257" t="s">
        <v>55</v>
      </c>
      <c r="D4" s="258"/>
      <c r="E4" s="258"/>
      <c r="F4" s="258"/>
      <c r="G4" s="259"/>
      <c r="AG4" t="s">
        <v>166</v>
      </c>
    </row>
    <row r="5" spans="1:60" x14ac:dyDescent="0.2">
      <c r="D5" s="10"/>
    </row>
    <row r="6" spans="1:60" ht="38.25" x14ac:dyDescent="0.2">
      <c r="A6" s="144" t="s">
        <v>167</v>
      </c>
      <c r="B6" s="146" t="s">
        <v>168</v>
      </c>
      <c r="C6" s="146" t="s">
        <v>169</v>
      </c>
      <c r="D6" s="145" t="s">
        <v>170</v>
      </c>
      <c r="E6" s="144" t="s">
        <v>171</v>
      </c>
      <c r="F6" s="143" t="s">
        <v>172</v>
      </c>
      <c r="G6" s="144" t="s">
        <v>29</v>
      </c>
      <c r="H6" s="147" t="s">
        <v>30</v>
      </c>
      <c r="I6" s="147" t="s">
        <v>173</v>
      </c>
      <c r="J6" s="147" t="s">
        <v>31</v>
      </c>
      <c r="K6" s="147" t="s">
        <v>174</v>
      </c>
      <c r="L6" s="147" t="s">
        <v>175</v>
      </c>
      <c r="M6" s="147" t="s">
        <v>176</v>
      </c>
      <c r="N6" s="147" t="s">
        <v>177</v>
      </c>
      <c r="O6" s="147" t="s">
        <v>178</v>
      </c>
      <c r="P6" s="147" t="s">
        <v>179</v>
      </c>
      <c r="Q6" s="147" t="s">
        <v>180</v>
      </c>
      <c r="R6" s="147" t="s">
        <v>181</v>
      </c>
      <c r="S6" s="147" t="s">
        <v>182</v>
      </c>
      <c r="T6" s="147" t="s">
        <v>183</v>
      </c>
      <c r="U6" s="147" t="s">
        <v>184</v>
      </c>
      <c r="V6" s="147" t="s">
        <v>185</v>
      </c>
      <c r="W6" s="147" t="s">
        <v>186</v>
      </c>
      <c r="X6" s="147" t="s">
        <v>187</v>
      </c>
      <c r="Y6" s="147" t="s">
        <v>188</v>
      </c>
    </row>
    <row r="7" spans="1:60" hidden="1" x14ac:dyDescent="0.2">
      <c r="A7" s="3"/>
      <c r="B7" s="4"/>
      <c r="C7" s="4"/>
      <c r="D7" s="6"/>
      <c r="E7" s="149"/>
      <c r="F7" s="150"/>
      <c r="G7" s="150"/>
      <c r="H7" s="150"/>
      <c r="I7" s="150"/>
      <c r="J7" s="150"/>
      <c r="K7" s="150"/>
      <c r="L7" s="150"/>
      <c r="M7" s="150"/>
      <c r="N7" s="149"/>
      <c r="O7" s="149"/>
      <c r="P7" s="149"/>
      <c r="Q7" s="149"/>
      <c r="R7" s="150"/>
      <c r="S7" s="150"/>
      <c r="T7" s="150"/>
      <c r="U7" s="150"/>
      <c r="V7" s="150"/>
      <c r="W7" s="150"/>
      <c r="X7" s="150"/>
      <c r="Y7" s="150"/>
    </row>
    <row r="8" spans="1:60" x14ac:dyDescent="0.2">
      <c r="A8" s="162" t="s">
        <v>189</v>
      </c>
      <c r="B8" s="163" t="s">
        <v>108</v>
      </c>
      <c r="C8" s="184" t="s">
        <v>109</v>
      </c>
      <c r="D8" s="164"/>
      <c r="E8" s="165"/>
      <c r="F8" s="166"/>
      <c r="G8" s="166">
        <f>SUMIF(AG9:AG22,"&lt;&gt;NOR",G9:G22)</f>
        <v>0</v>
      </c>
      <c r="H8" s="166"/>
      <c r="I8" s="166">
        <f>SUM(I9:I22)</f>
        <v>0</v>
      </c>
      <c r="J8" s="166"/>
      <c r="K8" s="166">
        <f>SUM(K9:K22)</f>
        <v>0</v>
      </c>
      <c r="L8" s="166"/>
      <c r="M8" s="166">
        <f>SUM(M9:M22)</f>
        <v>0</v>
      </c>
      <c r="N8" s="165"/>
      <c r="O8" s="165">
        <f>SUM(O9:O22)</f>
        <v>0.42000000000000004</v>
      </c>
      <c r="P8" s="165"/>
      <c r="Q8" s="165">
        <f>SUM(Q9:Q22)</f>
        <v>0</v>
      </c>
      <c r="R8" s="166"/>
      <c r="S8" s="166"/>
      <c r="T8" s="167"/>
      <c r="U8" s="161"/>
      <c r="V8" s="161">
        <f>SUM(V9:V22)</f>
        <v>58.940000000000005</v>
      </c>
      <c r="W8" s="161"/>
      <c r="X8" s="161"/>
      <c r="Y8" s="161"/>
      <c r="AG8" t="s">
        <v>190</v>
      </c>
    </row>
    <row r="9" spans="1:60" outlineLevel="1" x14ac:dyDescent="0.2">
      <c r="A9" s="177">
        <v>1</v>
      </c>
      <c r="B9" s="178" t="s">
        <v>542</v>
      </c>
      <c r="C9" s="187" t="s">
        <v>543</v>
      </c>
      <c r="D9" s="179" t="s">
        <v>193</v>
      </c>
      <c r="E9" s="180">
        <v>13.2</v>
      </c>
      <c r="F9" s="181"/>
      <c r="G9" s="182">
        <f>ROUND(E9*F9,2)</f>
        <v>0</v>
      </c>
      <c r="H9" s="181"/>
      <c r="I9" s="182">
        <f>ROUND(E9*H9,2)</f>
        <v>0</v>
      </c>
      <c r="J9" s="181"/>
      <c r="K9" s="182">
        <f>ROUND(E9*J9,2)</f>
        <v>0</v>
      </c>
      <c r="L9" s="182">
        <v>21</v>
      </c>
      <c r="M9" s="182">
        <f>G9*(1+L9/100)</f>
        <v>0</v>
      </c>
      <c r="N9" s="180">
        <v>0</v>
      </c>
      <c r="O9" s="180">
        <f>ROUND(E9*N9,2)</f>
        <v>0</v>
      </c>
      <c r="P9" s="180">
        <v>0</v>
      </c>
      <c r="Q9" s="180">
        <f>ROUND(E9*P9,2)</f>
        <v>0</v>
      </c>
      <c r="R9" s="182"/>
      <c r="S9" s="182" t="s">
        <v>228</v>
      </c>
      <c r="T9" s="183" t="s">
        <v>207</v>
      </c>
      <c r="U9" s="158">
        <v>0</v>
      </c>
      <c r="V9" s="158">
        <f>ROUND(E9*U9,2)</f>
        <v>0</v>
      </c>
      <c r="W9" s="158"/>
      <c r="X9" s="158" t="s">
        <v>197</v>
      </c>
      <c r="Y9" s="158" t="s">
        <v>198</v>
      </c>
      <c r="Z9" s="148"/>
      <c r="AA9" s="148"/>
      <c r="AB9" s="148"/>
      <c r="AC9" s="148"/>
      <c r="AD9" s="148"/>
      <c r="AE9" s="148"/>
      <c r="AF9" s="148"/>
      <c r="AG9" s="148" t="s">
        <v>208</v>
      </c>
      <c r="AH9" s="148"/>
      <c r="AI9" s="148"/>
      <c r="AJ9" s="148"/>
      <c r="AK9" s="148"/>
      <c r="AL9" s="148"/>
      <c r="AM9" s="148"/>
      <c r="AN9" s="148"/>
      <c r="AO9" s="148"/>
      <c r="AP9" s="148"/>
      <c r="AQ9" s="148"/>
      <c r="AR9" s="148"/>
      <c r="AS9" s="148"/>
      <c r="AT9" s="148"/>
      <c r="AU9" s="148"/>
      <c r="AV9" s="148"/>
      <c r="AW9" s="148"/>
      <c r="AX9" s="148"/>
      <c r="AY9" s="148"/>
      <c r="AZ9" s="148"/>
      <c r="BA9" s="148"/>
      <c r="BB9" s="148"/>
      <c r="BC9" s="148"/>
      <c r="BD9" s="148"/>
      <c r="BE9" s="148"/>
      <c r="BF9" s="148"/>
      <c r="BG9" s="148"/>
      <c r="BH9" s="148"/>
    </row>
    <row r="10" spans="1:60" ht="22.5" outlineLevel="1" x14ac:dyDescent="0.2">
      <c r="A10" s="169">
        <v>2</v>
      </c>
      <c r="B10" s="170" t="s">
        <v>435</v>
      </c>
      <c r="C10" s="185" t="s">
        <v>436</v>
      </c>
      <c r="D10" s="171" t="s">
        <v>206</v>
      </c>
      <c r="E10" s="172">
        <v>56</v>
      </c>
      <c r="F10" s="173"/>
      <c r="G10" s="174">
        <f>ROUND(E10*F10,2)</f>
        <v>0</v>
      </c>
      <c r="H10" s="173"/>
      <c r="I10" s="174">
        <f>ROUND(E10*H10,2)</f>
        <v>0</v>
      </c>
      <c r="J10" s="173"/>
      <c r="K10" s="174">
        <f>ROUND(E10*J10,2)</f>
        <v>0</v>
      </c>
      <c r="L10" s="174">
        <v>21</v>
      </c>
      <c r="M10" s="174">
        <f>G10*(1+L10/100)</f>
        <v>0</v>
      </c>
      <c r="N10" s="172">
        <v>1.17E-3</v>
      </c>
      <c r="O10" s="172">
        <f>ROUND(E10*N10,2)</f>
        <v>7.0000000000000007E-2</v>
      </c>
      <c r="P10" s="172">
        <v>0</v>
      </c>
      <c r="Q10" s="172">
        <f>ROUND(E10*P10,2)</f>
        <v>0</v>
      </c>
      <c r="R10" s="174" t="s">
        <v>194</v>
      </c>
      <c r="S10" s="174" t="s">
        <v>195</v>
      </c>
      <c r="T10" s="175" t="s">
        <v>196</v>
      </c>
      <c r="U10" s="158">
        <v>0.41599999999999998</v>
      </c>
      <c r="V10" s="158">
        <f>ROUND(E10*U10,2)</f>
        <v>23.3</v>
      </c>
      <c r="W10" s="158"/>
      <c r="X10" s="158" t="s">
        <v>197</v>
      </c>
      <c r="Y10" s="158" t="s">
        <v>198</v>
      </c>
      <c r="Z10" s="148"/>
      <c r="AA10" s="148"/>
      <c r="AB10" s="148"/>
      <c r="AC10" s="148"/>
      <c r="AD10" s="148"/>
      <c r="AE10" s="148"/>
      <c r="AF10" s="148"/>
      <c r="AG10" s="148" t="s">
        <v>208</v>
      </c>
      <c r="AH10" s="148"/>
      <c r="AI10" s="148"/>
      <c r="AJ10" s="148"/>
      <c r="AK10" s="148"/>
      <c r="AL10" s="148"/>
      <c r="AM10" s="148"/>
      <c r="AN10" s="148"/>
      <c r="AO10" s="148"/>
      <c r="AP10" s="148"/>
      <c r="AQ10" s="148"/>
      <c r="AR10" s="148"/>
      <c r="AS10" s="148"/>
      <c r="AT10" s="148"/>
      <c r="AU10" s="148"/>
      <c r="AV10" s="148"/>
      <c r="AW10" s="148"/>
      <c r="AX10" s="148"/>
      <c r="AY10" s="148"/>
      <c r="AZ10" s="148"/>
      <c r="BA10" s="148"/>
      <c r="BB10" s="148"/>
      <c r="BC10" s="148"/>
      <c r="BD10" s="148"/>
      <c r="BE10" s="148"/>
      <c r="BF10" s="148"/>
      <c r="BG10" s="148"/>
      <c r="BH10" s="148"/>
    </row>
    <row r="11" spans="1:60" outlineLevel="2" x14ac:dyDescent="0.2">
      <c r="A11" s="155"/>
      <c r="B11" s="156"/>
      <c r="C11" s="249" t="s">
        <v>437</v>
      </c>
      <c r="D11" s="250"/>
      <c r="E11" s="250"/>
      <c r="F11" s="250"/>
      <c r="G11" s="250"/>
      <c r="H11" s="158"/>
      <c r="I11" s="158"/>
      <c r="J11" s="158"/>
      <c r="K11" s="158"/>
      <c r="L11" s="158"/>
      <c r="M11" s="158"/>
      <c r="N11" s="157"/>
      <c r="O11" s="157"/>
      <c r="P11" s="157"/>
      <c r="Q11" s="157"/>
      <c r="R11" s="158"/>
      <c r="S11" s="158"/>
      <c r="T11" s="158"/>
      <c r="U11" s="158"/>
      <c r="V11" s="158"/>
      <c r="W11" s="158"/>
      <c r="X11" s="158"/>
      <c r="Y11" s="158"/>
      <c r="Z11" s="148"/>
      <c r="AA11" s="148"/>
      <c r="AB11" s="148"/>
      <c r="AC11" s="148"/>
      <c r="AD11" s="148"/>
      <c r="AE11" s="148"/>
      <c r="AF11" s="148"/>
      <c r="AG11" s="148" t="s">
        <v>312</v>
      </c>
      <c r="AH11" s="148"/>
      <c r="AI11" s="148"/>
      <c r="AJ11" s="148"/>
      <c r="AK11" s="148"/>
      <c r="AL11" s="148"/>
      <c r="AM11" s="148"/>
      <c r="AN11" s="148"/>
      <c r="AO11" s="148"/>
      <c r="AP11" s="148"/>
      <c r="AQ11" s="148"/>
      <c r="AR11" s="148"/>
      <c r="AS11" s="148"/>
      <c r="AT11" s="148"/>
      <c r="AU11" s="148"/>
      <c r="AV11" s="148"/>
      <c r="AW11" s="148"/>
      <c r="AX11" s="148"/>
      <c r="AY11" s="148"/>
      <c r="AZ11" s="148"/>
      <c r="BA11" s="148"/>
      <c r="BB11" s="148"/>
      <c r="BC11" s="148"/>
      <c r="BD11" s="148"/>
      <c r="BE11" s="148"/>
      <c r="BF11" s="148"/>
      <c r="BG11" s="148"/>
      <c r="BH11" s="148"/>
    </row>
    <row r="12" spans="1:60" outlineLevel="1" x14ac:dyDescent="0.2">
      <c r="A12" s="169">
        <v>3</v>
      </c>
      <c r="B12" s="170" t="s">
        <v>443</v>
      </c>
      <c r="C12" s="185" t="s">
        <v>444</v>
      </c>
      <c r="D12" s="171" t="s">
        <v>206</v>
      </c>
      <c r="E12" s="172">
        <v>56</v>
      </c>
      <c r="F12" s="173"/>
      <c r="G12" s="174">
        <f>ROUND(E12*F12,2)</f>
        <v>0</v>
      </c>
      <c r="H12" s="173"/>
      <c r="I12" s="174">
        <f>ROUND(E12*H12,2)</f>
        <v>0</v>
      </c>
      <c r="J12" s="173"/>
      <c r="K12" s="174">
        <f>ROUND(E12*J12,2)</f>
        <v>0</v>
      </c>
      <c r="L12" s="174">
        <v>21</v>
      </c>
      <c r="M12" s="174">
        <f>G12*(1+L12/100)</f>
        <v>0</v>
      </c>
      <c r="N12" s="172">
        <v>0</v>
      </c>
      <c r="O12" s="172">
        <f>ROUND(E12*N12,2)</f>
        <v>0</v>
      </c>
      <c r="P12" s="172">
        <v>0</v>
      </c>
      <c r="Q12" s="172">
        <f>ROUND(E12*P12,2)</f>
        <v>0</v>
      </c>
      <c r="R12" s="174" t="s">
        <v>194</v>
      </c>
      <c r="S12" s="174" t="s">
        <v>195</v>
      </c>
      <c r="T12" s="175" t="s">
        <v>196</v>
      </c>
      <c r="U12" s="158">
        <v>0.20799999999999999</v>
      </c>
      <c r="V12" s="158">
        <f>ROUND(E12*U12,2)</f>
        <v>11.65</v>
      </c>
      <c r="W12" s="158"/>
      <c r="X12" s="158" t="s">
        <v>197</v>
      </c>
      <c r="Y12" s="158" t="s">
        <v>198</v>
      </c>
      <c r="Z12" s="148"/>
      <c r="AA12" s="148"/>
      <c r="AB12" s="148"/>
      <c r="AC12" s="148"/>
      <c r="AD12" s="148"/>
      <c r="AE12" s="148"/>
      <c r="AF12" s="148"/>
      <c r="AG12" s="148" t="s">
        <v>208</v>
      </c>
      <c r="AH12" s="148"/>
      <c r="AI12" s="148"/>
      <c r="AJ12" s="148"/>
      <c r="AK12" s="148"/>
      <c r="AL12" s="148"/>
      <c r="AM12" s="148"/>
      <c r="AN12" s="148"/>
      <c r="AO12" s="148"/>
      <c r="AP12" s="148"/>
      <c r="AQ12" s="148"/>
      <c r="AR12" s="148"/>
      <c r="AS12" s="148"/>
      <c r="AT12" s="148"/>
      <c r="AU12" s="148"/>
      <c r="AV12" s="148"/>
      <c r="AW12" s="148"/>
      <c r="AX12" s="148"/>
      <c r="AY12" s="148"/>
      <c r="AZ12" s="148"/>
      <c r="BA12" s="148"/>
      <c r="BB12" s="148"/>
      <c r="BC12" s="148"/>
      <c r="BD12" s="148"/>
      <c r="BE12" s="148"/>
      <c r="BF12" s="148"/>
      <c r="BG12" s="148"/>
      <c r="BH12" s="148"/>
    </row>
    <row r="13" spans="1:60" outlineLevel="2" x14ac:dyDescent="0.2">
      <c r="A13" s="155"/>
      <c r="B13" s="156"/>
      <c r="C13" s="247" t="s">
        <v>445</v>
      </c>
      <c r="D13" s="248"/>
      <c r="E13" s="248"/>
      <c r="F13" s="248"/>
      <c r="G13" s="248"/>
      <c r="H13" s="158"/>
      <c r="I13" s="158"/>
      <c r="J13" s="158"/>
      <c r="K13" s="158"/>
      <c r="L13" s="158"/>
      <c r="M13" s="158"/>
      <c r="N13" s="157"/>
      <c r="O13" s="157"/>
      <c r="P13" s="157"/>
      <c r="Q13" s="157"/>
      <c r="R13" s="158"/>
      <c r="S13" s="158"/>
      <c r="T13" s="158"/>
      <c r="U13" s="158"/>
      <c r="V13" s="158"/>
      <c r="W13" s="158"/>
      <c r="X13" s="158"/>
      <c r="Y13" s="158"/>
      <c r="Z13" s="148"/>
      <c r="AA13" s="148"/>
      <c r="AB13" s="148"/>
      <c r="AC13" s="148"/>
      <c r="AD13" s="148"/>
      <c r="AE13" s="148"/>
      <c r="AF13" s="148"/>
      <c r="AG13" s="148" t="s">
        <v>201</v>
      </c>
      <c r="AH13" s="148"/>
      <c r="AI13" s="148"/>
      <c r="AJ13" s="148"/>
      <c r="AK13" s="148"/>
      <c r="AL13" s="148"/>
      <c r="AM13" s="148"/>
      <c r="AN13" s="148"/>
      <c r="AO13" s="148"/>
      <c r="AP13" s="148"/>
      <c r="AQ13" s="148"/>
      <c r="AR13" s="148"/>
      <c r="AS13" s="148"/>
      <c r="AT13" s="148"/>
      <c r="AU13" s="148"/>
      <c r="AV13" s="148"/>
      <c r="AW13" s="148"/>
      <c r="AX13" s="148"/>
      <c r="AY13" s="148"/>
      <c r="AZ13" s="148"/>
      <c r="BA13" s="148"/>
      <c r="BB13" s="148"/>
      <c r="BC13" s="148"/>
      <c r="BD13" s="148"/>
      <c r="BE13" s="148"/>
      <c r="BF13" s="148"/>
      <c r="BG13" s="148"/>
      <c r="BH13" s="148"/>
    </row>
    <row r="14" spans="1:60" outlineLevel="1" x14ac:dyDescent="0.2">
      <c r="A14" s="177">
        <v>4</v>
      </c>
      <c r="B14" s="178" t="s">
        <v>242</v>
      </c>
      <c r="C14" s="187" t="s">
        <v>243</v>
      </c>
      <c r="D14" s="179" t="s">
        <v>206</v>
      </c>
      <c r="E14" s="180">
        <v>9</v>
      </c>
      <c r="F14" s="181"/>
      <c r="G14" s="182">
        <f>ROUND(E14*F14,2)</f>
        <v>0</v>
      </c>
      <c r="H14" s="181"/>
      <c r="I14" s="182">
        <f>ROUND(E14*H14,2)</f>
        <v>0</v>
      </c>
      <c r="J14" s="181"/>
      <c r="K14" s="182">
        <f>ROUND(E14*J14,2)</f>
        <v>0</v>
      </c>
      <c r="L14" s="182">
        <v>21</v>
      </c>
      <c r="M14" s="182">
        <f>G14*(1+L14/100)</f>
        <v>0</v>
      </c>
      <c r="N14" s="180">
        <v>0</v>
      </c>
      <c r="O14" s="180">
        <f>ROUND(E14*N14,2)</f>
        <v>0</v>
      </c>
      <c r="P14" s="180">
        <v>0</v>
      </c>
      <c r="Q14" s="180">
        <f>ROUND(E14*P14,2)</f>
        <v>0</v>
      </c>
      <c r="R14" s="182"/>
      <c r="S14" s="182" t="s">
        <v>228</v>
      </c>
      <c r="T14" s="183" t="s">
        <v>207</v>
      </c>
      <c r="U14" s="158">
        <v>0</v>
      </c>
      <c r="V14" s="158">
        <f>ROUND(E14*U14,2)</f>
        <v>0</v>
      </c>
      <c r="W14" s="158"/>
      <c r="X14" s="158" t="s">
        <v>197</v>
      </c>
      <c r="Y14" s="158" t="s">
        <v>198</v>
      </c>
      <c r="Z14" s="148"/>
      <c r="AA14" s="148"/>
      <c r="AB14" s="148"/>
      <c r="AC14" s="148"/>
      <c r="AD14" s="148"/>
      <c r="AE14" s="148"/>
      <c r="AF14" s="148"/>
      <c r="AG14" s="148" t="s">
        <v>208</v>
      </c>
      <c r="AH14" s="148"/>
      <c r="AI14" s="148"/>
      <c r="AJ14" s="148"/>
      <c r="AK14" s="148"/>
      <c r="AL14" s="148"/>
      <c r="AM14" s="148"/>
      <c r="AN14" s="148"/>
      <c r="AO14" s="148"/>
      <c r="AP14" s="148"/>
      <c r="AQ14" s="148"/>
      <c r="AR14" s="148"/>
      <c r="AS14" s="148"/>
      <c r="AT14" s="148"/>
      <c r="AU14" s="148"/>
      <c r="AV14" s="148"/>
      <c r="AW14" s="148"/>
      <c r="AX14" s="148"/>
      <c r="AY14" s="148"/>
      <c r="AZ14" s="148"/>
      <c r="BA14" s="148"/>
      <c r="BB14" s="148"/>
      <c r="BC14" s="148"/>
      <c r="BD14" s="148"/>
      <c r="BE14" s="148"/>
      <c r="BF14" s="148"/>
      <c r="BG14" s="148"/>
      <c r="BH14" s="148"/>
    </row>
    <row r="15" spans="1:60" ht="22.5" outlineLevel="1" x14ac:dyDescent="0.2">
      <c r="A15" s="169">
        <v>5</v>
      </c>
      <c r="B15" s="170" t="s">
        <v>216</v>
      </c>
      <c r="C15" s="185" t="s">
        <v>217</v>
      </c>
      <c r="D15" s="171" t="s">
        <v>193</v>
      </c>
      <c r="E15" s="172">
        <v>18.353999999999999</v>
      </c>
      <c r="F15" s="173"/>
      <c r="G15" s="174">
        <f>ROUND(E15*F15,2)</f>
        <v>0</v>
      </c>
      <c r="H15" s="173"/>
      <c r="I15" s="174">
        <f>ROUND(E15*H15,2)</f>
        <v>0</v>
      </c>
      <c r="J15" s="173"/>
      <c r="K15" s="174">
        <f>ROUND(E15*J15,2)</f>
        <v>0</v>
      </c>
      <c r="L15" s="174">
        <v>21</v>
      </c>
      <c r="M15" s="174">
        <f>G15*(1+L15/100)</f>
        <v>0</v>
      </c>
      <c r="N15" s="172">
        <v>0</v>
      </c>
      <c r="O15" s="172">
        <f>ROUND(E15*N15,2)</f>
        <v>0</v>
      </c>
      <c r="P15" s="172">
        <v>0</v>
      </c>
      <c r="Q15" s="172">
        <f>ROUND(E15*P15,2)</f>
        <v>0</v>
      </c>
      <c r="R15" s="174" t="s">
        <v>194</v>
      </c>
      <c r="S15" s="174" t="s">
        <v>195</v>
      </c>
      <c r="T15" s="175" t="s">
        <v>196</v>
      </c>
      <c r="U15" s="158">
        <v>0.01</v>
      </c>
      <c r="V15" s="158">
        <f>ROUND(E15*U15,2)</f>
        <v>0.18</v>
      </c>
      <c r="W15" s="158"/>
      <c r="X15" s="158" t="s">
        <v>197</v>
      </c>
      <c r="Y15" s="158" t="s">
        <v>198</v>
      </c>
      <c r="Z15" s="148"/>
      <c r="AA15" s="148"/>
      <c r="AB15" s="148"/>
      <c r="AC15" s="148"/>
      <c r="AD15" s="148"/>
      <c r="AE15" s="148"/>
      <c r="AF15" s="148"/>
      <c r="AG15" s="148" t="s">
        <v>199</v>
      </c>
      <c r="AH15" s="148"/>
      <c r="AI15" s="148"/>
      <c r="AJ15" s="148"/>
      <c r="AK15" s="148"/>
      <c r="AL15" s="148"/>
      <c r="AM15" s="148"/>
      <c r="AN15" s="148"/>
      <c r="AO15" s="148"/>
      <c r="AP15" s="148"/>
      <c r="AQ15" s="148"/>
      <c r="AR15" s="148"/>
      <c r="AS15" s="148"/>
      <c r="AT15" s="148"/>
      <c r="AU15" s="148"/>
      <c r="AV15" s="148"/>
      <c r="AW15" s="148"/>
      <c r="AX15" s="148"/>
      <c r="AY15" s="148"/>
      <c r="AZ15" s="148"/>
      <c r="BA15" s="148"/>
      <c r="BB15" s="148"/>
      <c r="BC15" s="148"/>
      <c r="BD15" s="148"/>
      <c r="BE15" s="148"/>
      <c r="BF15" s="148"/>
      <c r="BG15" s="148"/>
      <c r="BH15" s="148"/>
    </row>
    <row r="16" spans="1:60" outlineLevel="2" x14ac:dyDescent="0.2">
      <c r="A16" s="155"/>
      <c r="B16" s="156"/>
      <c r="C16" s="247" t="s">
        <v>215</v>
      </c>
      <c r="D16" s="248"/>
      <c r="E16" s="248"/>
      <c r="F16" s="248"/>
      <c r="G16" s="248"/>
      <c r="H16" s="158"/>
      <c r="I16" s="158"/>
      <c r="J16" s="158"/>
      <c r="K16" s="158"/>
      <c r="L16" s="158"/>
      <c r="M16" s="158"/>
      <c r="N16" s="157"/>
      <c r="O16" s="157"/>
      <c r="P16" s="157"/>
      <c r="Q16" s="157"/>
      <c r="R16" s="158"/>
      <c r="S16" s="158"/>
      <c r="T16" s="158"/>
      <c r="U16" s="158"/>
      <c r="V16" s="158"/>
      <c r="W16" s="158"/>
      <c r="X16" s="158"/>
      <c r="Y16" s="158"/>
      <c r="Z16" s="148"/>
      <c r="AA16" s="148"/>
      <c r="AB16" s="148"/>
      <c r="AC16" s="148"/>
      <c r="AD16" s="148"/>
      <c r="AE16" s="148"/>
      <c r="AF16" s="148"/>
      <c r="AG16" s="148" t="s">
        <v>201</v>
      </c>
      <c r="AH16" s="148"/>
      <c r="AI16" s="148"/>
      <c r="AJ16" s="148"/>
      <c r="AK16" s="148"/>
      <c r="AL16" s="148"/>
      <c r="AM16" s="148"/>
      <c r="AN16" s="148"/>
      <c r="AO16" s="148"/>
      <c r="AP16" s="148"/>
      <c r="AQ16" s="148"/>
      <c r="AR16" s="148"/>
      <c r="AS16" s="148"/>
      <c r="AT16" s="148"/>
      <c r="AU16" s="148"/>
      <c r="AV16" s="148"/>
      <c r="AW16" s="148"/>
      <c r="AX16" s="148"/>
      <c r="AY16" s="148"/>
      <c r="AZ16" s="148"/>
      <c r="BA16" s="148"/>
      <c r="BB16" s="148"/>
      <c r="BC16" s="148"/>
      <c r="BD16" s="148"/>
      <c r="BE16" s="148"/>
      <c r="BF16" s="148"/>
      <c r="BG16" s="148"/>
      <c r="BH16" s="148"/>
    </row>
    <row r="17" spans="1:60" outlineLevel="1" x14ac:dyDescent="0.2">
      <c r="A17" s="169">
        <v>6</v>
      </c>
      <c r="B17" s="170" t="s">
        <v>419</v>
      </c>
      <c r="C17" s="185" t="s">
        <v>420</v>
      </c>
      <c r="D17" s="171" t="s">
        <v>193</v>
      </c>
      <c r="E17" s="172">
        <v>19.8</v>
      </c>
      <c r="F17" s="173"/>
      <c r="G17" s="174">
        <f>ROUND(E17*F17,2)</f>
        <v>0</v>
      </c>
      <c r="H17" s="173"/>
      <c r="I17" s="174">
        <f>ROUND(E17*H17,2)</f>
        <v>0</v>
      </c>
      <c r="J17" s="173"/>
      <c r="K17" s="174">
        <f>ROUND(E17*J17,2)</f>
        <v>0</v>
      </c>
      <c r="L17" s="174">
        <v>21</v>
      </c>
      <c r="M17" s="174">
        <f>G17*(1+L17/100)</f>
        <v>0</v>
      </c>
      <c r="N17" s="172">
        <v>1.7299999999999999E-2</v>
      </c>
      <c r="O17" s="172">
        <f>ROUND(E17*N17,2)</f>
        <v>0.34</v>
      </c>
      <c r="P17" s="172">
        <v>0</v>
      </c>
      <c r="Q17" s="172">
        <f>ROUND(E17*P17,2)</f>
        <v>0</v>
      </c>
      <c r="R17" s="174" t="s">
        <v>194</v>
      </c>
      <c r="S17" s="174" t="s">
        <v>195</v>
      </c>
      <c r="T17" s="175" t="s">
        <v>196</v>
      </c>
      <c r="U17" s="158">
        <v>1.1499999999999999</v>
      </c>
      <c r="V17" s="158">
        <f>ROUND(E17*U17,2)</f>
        <v>22.77</v>
      </c>
      <c r="W17" s="158"/>
      <c r="X17" s="158" t="s">
        <v>197</v>
      </c>
      <c r="Y17" s="158" t="s">
        <v>198</v>
      </c>
      <c r="Z17" s="148"/>
      <c r="AA17" s="148"/>
      <c r="AB17" s="148"/>
      <c r="AC17" s="148"/>
      <c r="AD17" s="148"/>
      <c r="AE17" s="148"/>
      <c r="AF17" s="148"/>
      <c r="AG17" s="148" t="s">
        <v>199</v>
      </c>
      <c r="AH17" s="148"/>
      <c r="AI17" s="148"/>
      <c r="AJ17" s="148"/>
      <c r="AK17" s="148"/>
      <c r="AL17" s="148"/>
      <c r="AM17" s="148"/>
      <c r="AN17" s="148"/>
      <c r="AO17" s="148"/>
      <c r="AP17" s="148"/>
      <c r="AQ17" s="148"/>
      <c r="AR17" s="148"/>
      <c r="AS17" s="148"/>
      <c r="AT17" s="148"/>
      <c r="AU17" s="148"/>
      <c r="AV17" s="148"/>
      <c r="AW17" s="148"/>
      <c r="AX17" s="148"/>
      <c r="AY17" s="148"/>
      <c r="AZ17" s="148"/>
      <c r="BA17" s="148"/>
      <c r="BB17" s="148"/>
      <c r="BC17" s="148"/>
      <c r="BD17" s="148"/>
      <c r="BE17" s="148"/>
      <c r="BF17" s="148"/>
      <c r="BG17" s="148"/>
      <c r="BH17" s="148"/>
    </row>
    <row r="18" spans="1:60" ht="22.5" outlineLevel="2" x14ac:dyDescent="0.2">
      <c r="A18" s="155"/>
      <c r="B18" s="156"/>
      <c r="C18" s="247" t="s">
        <v>415</v>
      </c>
      <c r="D18" s="248"/>
      <c r="E18" s="248"/>
      <c r="F18" s="248"/>
      <c r="G18" s="248"/>
      <c r="H18" s="158"/>
      <c r="I18" s="158"/>
      <c r="J18" s="158"/>
      <c r="K18" s="158"/>
      <c r="L18" s="158"/>
      <c r="M18" s="158"/>
      <c r="N18" s="157"/>
      <c r="O18" s="157"/>
      <c r="P18" s="157"/>
      <c r="Q18" s="157"/>
      <c r="R18" s="158"/>
      <c r="S18" s="158"/>
      <c r="T18" s="158"/>
      <c r="U18" s="158"/>
      <c r="V18" s="158"/>
      <c r="W18" s="158"/>
      <c r="X18" s="158"/>
      <c r="Y18" s="158"/>
      <c r="Z18" s="148"/>
      <c r="AA18" s="148"/>
      <c r="AB18" s="148"/>
      <c r="AC18" s="148"/>
      <c r="AD18" s="148"/>
      <c r="AE18" s="148"/>
      <c r="AF18" s="148"/>
      <c r="AG18" s="148" t="s">
        <v>201</v>
      </c>
      <c r="AH18" s="148"/>
      <c r="AI18" s="148"/>
      <c r="AJ18" s="148"/>
      <c r="AK18" s="148"/>
      <c r="AL18" s="148"/>
      <c r="AM18" s="148"/>
      <c r="AN18" s="148"/>
      <c r="AO18" s="148"/>
      <c r="AP18" s="148"/>
      <c r="AQ18" s="148"/>
      <c r="AR18" s="148"/>
      <c r="AS18" s="148"/>
      <c r="AT18" s="148"/>
      <c r="AU18" s="148"/>
      <c r="AV18" s="148"/>
      <c r="AW18" s="148"/>
      <c r="AX18" s="148"/>
      <c r="AY18" s="148"/>
      <c r="AZ18" s="148"/>
      <c r="BA18" s="176" t="str">
        <f>C18</f>
        <v>s urovnáním dna do předepsaného profilu a spádu, s případně nutným přemístěním výkopku ve výkopišti a dále buď s přemístěním výkopku na přilehlém terénu na vzdálenost do 3 m od kraje jámy nebo s naložením na dopravní prostředek</v>
      </c>
      <c r="BB18" s="148"/>
      <c r="BC18" s="148"/>
      <c r="BD18" s="148"/>
      <c r="BE18" s="148"/>
      <c r="BF18" s="148"/>
      <c r="BG18" s="148"/>
      <c r="BH18" s="148"/>
    </row>
    <row r="19" spans="1:60" outlineLevel="1" x14ac:dyDescent="0.2">
      <c r="A19" s="177">
        <v>7</v>
      </c>
      <c r="B19" s="178" t="s">
        <v>244</v>
      </c>
      <c r="C19" s="187" t="s">
        <v>245</v>
      </c>
      <c r="D19" s="179" t="s">
        <v>246</v>
      </c>
      <c r="E19" s="180">
        <v>31.2</v>
      </c>
      <c r="F19" s="181"/>
      <c r="G19" s="182">
        <f>ROUND(E19*F19,2)</f>
        <v>0</v>
      </c>
      <c r="H19" s="181"/>
      <c r="I19" s="182">
        <f>ROUND(E19*H19,2)</f>
        <v>0</v>
      </c>
      <c r="J19" s="181"/>
      <c r="K19" s="182">
        <f>ROUND(E19*J19,2)</f>
        <v>0</v>
      </c>
      <c r="L19" s="182">
        <v>21</v>
      </c>
      <c r="M19" s="182">
        <f>G19*(1+L19/100)</f>
        <v>0</v>
      </c>
      <c r="N19" s="180">
        <v>0</v>
      </c>
      <c r="O19" s="180">
        <f>ROUND(E19*N19,2)</f>
        <v>0</v>
      </c>
      <c r="P19" s="180">
        <v>0</v>
      </c>
      <c r="Q19" s="180">
        <f>ROUND(E19*P19,2)</f>
        <v>0</v>
      </c>
      <c r="R19" s="182"/>
      <c r="S19" s="182" t="s">
        <v>228</v>
      </c>
      <c r="T19" s="183" t="s">
        <v>207</v>
      </c>
      <c r="U19" s="158">
        <v>0</v>
      </c>
      <c r="V19" s="158">
        <f>ROUND(E19*U19,2)</f>
        <v>0</v>
      </c>
      <c r="W19" s="158"/>
      <c r="X19" s="158" t="s">
        <v>197</v>
      </c>
      <c r="Y19" s="158" t="s">
        <v>198</v>
      </c>
      <c r="Z19" s="148"/>
      <c r="AA19" s="148"/>
      <c r="AB19" s="148"/>
      <c r="AC19" s="148"/>
      <c r="AD19" s="148"/>
      <c r="AE19" s="148"/>
      <c r="AF19" s="148"/>
      <c r="AG19" s="148" t="s">
        <v>208</v>
      </c>
      <c r="AH19" s="148"/>
      <c r="AI19" s="148"/>
      <c r="AJ19" s="148"/>
      <c r="AK19" s="148"/>
      <c r="AL19" s="148"/>
      <c r="AM19" s="148"/>
      <c r="AN19" s="148"/>
      <c r="AO19" s="148"/>
      <c r="AP19" s="148"/>
      <c r="AQ19" s="148"/>
      <c r="AR19" s="148"/>
      <c r="AS19" s="148"/>
      <c r="AT19" s="148"/>
      <c r="AU19" s="148"/>
      <c r="AV19" s="148"/>
      <c r="AW19" s="148"/>
      <c r="AX19" s="148"/>
      <c r="AY19" s="148"/>
      <c r="AZ19" s="148"/>
      <c r="BA19" s="148"/>
      <c r="BB19" s="148"/>
      <c r="BC19" s="148"/>
      <c r="BD19" s="148"/>
      <c r="BE19" s="148"/>
      <c r="BF19" s="148"/>
      <c r="BG19" s="148"/>
      <c r="BH19" s="148"/>
    </row>
    <row r="20" spans="1:60" outlineLevel="1" x14ac:dyDescent="0.2">
      <c r="A20" s="169">
        <v>8</v>
      </c>
      <c r="B20" s="170" t="s">
        <v>425</v>
      </c>
      <c r="C20" s="185" t="s">
        <v>426</v>
      </c>
      <c r="D20" s="171" t="s">
        <v>193</v>
      </c>
      <c r="E20" s="172">
        <v>0.32</v>
      </c>
      <c r="F20" s="173"/>
      <c r="G20" s="174">
        <f>ROUND(E20*F20,2)</f>
        <v>0</v>
      </c>
      <c r="H20" s="173"/>
      <c r="I20" s="174">
        <f>ROUND(E20*H20,2)</f>
        <v>0</v>
      </c>
      <c r="J20" s="173"/>
      <c r="K20" s="174">
        <f>ROUND(E20*J20,2)</f>
        <v>0</v>
      </c>
      <c r="L20" s="174">
        <v>21</v>
      </c>
      <c r="M20" s="174">
        <f>G20*(1+L20/100)</f>
        <v>0</v>
      </c>
      <c r="N20" s="172">
        <v>1.7489999999999999E-2</v>
      </c>
      <c r="O20" s="172">
        <f>ROUND(E20*N20,2)</f>
        <v>0.01</v>
      </c>
      <c r="P20" s="172">
        <v>0</v>
      </c>
      <c r="Q20" s="172">
        <f>ROUND(E20*P20,2)</f>
        <v>0</v>
      </c>
      <c r="R20" s="174" t="s">
        <v>194</v>
      </c>
      <c r="S20" s="174" t="s">
        <v>195</v>
      </c>
      <c r="T20" s="175" t="s">
        <v>196</v>
      </c>
      <c r="U20" s="158">
        <v>3.26</v>
      </c>
      <c r="V20" s="158">
        <f>ROUND(E20*U20,2)</f>
        <v>1.04</v>
      </c>
      <c r="W20" s="158"/>
      <c r="X20" s="158" t="s">
        <v>197</v>
      </c>
      <c r="Y20" s="158" t="s">
        <v>198</v>
      </c>
      <c r="Z20" s="148"/>
      <c r="AA20" s="148"/>
      <c r="AB20" s="148"/>
      <c r="AC20" s="148"/>
      <c r="AD20" s="148"/>
      <c r="AE20" s="148"/>
      <c r="AF20" s="148"/>
      <c r="AG20" s="148" t="s">
        <v>199</v>
      </c>
      <c r="AH20" s="148"/>
      <c r="AI20" s="148"/>
      <c r="AJ20" s="148"/>
      <c r="AK20" s="148"/>
      <c r="AL20" s="148"/>
      <c r="AM20" s="148"/>
      <c r="AN20" s="148"/>
      <c r="AO20" s="148"/>
      <c r="AP20" s="148"/>
      <c r="AQ20" s="148"/>
      <c r="AR20" s="148"/>
      <c r="AS20" s="148"/>
      <c r="AT20" s="148"/>
      <c r="AU20" s="148"/>
      <c r="AV20" s="148"/>
      <c r="AW20" s="148"/>
      <c r="AX20" s="148"/>
      <c r="AY20" s="148"/>
      <c r="AZ20" s="148"/>
      <c r="BA20" s="148"/>
      <c r="BB20" s="148"/>
      <c r="BC20" s="148"/>
      <c r="BD20" s="148"/>
      <c r="BE20" s="148"/>
      <c r="BF20" s="148"/>
      <c r="BG20" s="148"/>
      <c r="BH20" s="148"/>
    </row>
    <row r="21" spans="1:60" ht="33.75" outlineLevel="2" x14ac:dyDescent="0.2">
      <c r="A21" s="155"/>
      <c r="B21" s="156"/>
      <c r="C21" s="247" t="s">
        <v>427</v>
      </c>
      <c r="D21" s="248"/>
      <c r="E21" s="248"/>
      <c r="F21" s="248"/>
      <c r="G21" s="248"/>
      <c r="H21" s="158"/>
      <c r="I21" s="158"/>
      <c r="J21" s="158"/>
      <c r="K21" s="158"/>
      <c r="L21" s="158"/>
      <c r="M21" s="158"/>
      <c r="N21" s="157"/>
      <c r="O21" s="157"/>
      <c r="P21" s="157"/>
      <c r="Q21" s="157"/>
      <c r="R21" s="158"/>
      <c r="S21" s="158"/>
      <c r="T21" s="158"/>
      <c r="U21" s="158"/>
      <c r="V21" s="158"/>
      <c r="W21" s="158"/>
      <c r="X21" s="158"/>
      <c r="Y21" s="158"/>
      <c r="Z21" s="148"/>
      <c r="AA21" s="148"/>
      <c r="AB21" s="148"/>
      <c r="AC21" s="148"/>
      <c r="AD21" s="148"/>
      <c r="AE21" s="148"/>
      <c r="AF21" s="148"/>
      <c r="AG21" s="148" t="s">
        <v>201</v>
      </c>
      <c r="AH21" s="148"/>
      <c r="AI21" s="148"/>
      <c r="AJ21" s="148"/>
      <c r="AK21" s="148"/>
      <c r="AL21" s="148"/>
      <c r="AM21" s="148"/>
      <c r="AN21" s="148"/>
      <c r="AO21" s="148"/>
      <c r="AP21" s="148"/>
      <c r="AQ21" s="148"/>
      <c r="AR21" s="148"/>
      <c r="AS21" s="148"/>
      <c r="AT21" s="148"/>
      <c r="AU21" s="148"/>
      <c r="AV21" s="148"/>
      <c r="AW21" s="148"/>
      <c r="AX21" s="148"/>
      <c r="AY21" s="148"/>
      <c r="AZ21" s="148"/>
      <c r="BA21" s="176" t="str">
        <f>C21</f>
        <v>zapažených i nezapažených se svislým přemístění výkopku a urovnáním dna do předepsaného profilu a spádu, s případným nutným přemístěním výkopku ve výkopišti, s přehozením výkopku na přilehlém terénu na vzdálenost do 5 m od hrany šachty nebo s naložením na dopravní prostředek,</v>
      </c>
      <c r="BB21" s="148"/>
      <c r="BC21" s="148"/>
      <c r="BD21" s="148"/>
      <c r="BE21" s="148"/>
      <c r="BF21" s="148"/>
      <c r="BG21" s="148"/>
      <c r="BH21" s="148"/>
    </row>
    <row r="22" spans="1:60" outlineLevel="2" x14ac:dyDescent="0.2">
      <c r="A22" s="155"/>
      <c r="B22" s="156"/>
      <c r="C22" s="186" t="s">
        <v>544</v>
      </c>
      <c r="D22" s="159"/>
      <c r="E22" s="160">
        <v>0.32</v>
      </c>
      <c r="F22" s="158"/>
      <c r="G22" s="158"/>
      <c r="H22" s="158"/>
      <c r="I22" s="158"/>
      <c r="J22" s="158"/>
      <c r="K22" s="158"/>
      <c r="L22" s="158"/>
      <c r="M22" s="158"/>
      <c r="N22" s="157"/>
      <c r="O22" s="157"/>
      <c r="P22" s="157"/>
      <c r="Q22" s="157"/>
      <c r="R22" s="158"/>
      <c r="S22" s="158"/>
      <c r="T22" s="158"/>
      <c r="U22" s="158"/>
      <c r="V22" s="158"/>
      <c r="W22" s="158"/>
      <c r="X22" s="158"/>
      <c r="Y22" s="158"/>
      <c r="Z22" s="148"/>
      <c r="AA22" s="148"/>
      <c r="AB22" s="148"/>
      <c r="AC22" s="148"/>
      <c r="AD22" s="148"/>
      <c r="AE22" s="148"/>
      <c r="AF22" s="148"/>
      <c r="AG22" s="148" t="s">
        <v>203</v>
      </c>
      <c r="AH22" s="148">
        <v>0</v>
      </c>
      <c r="AI22" s="148"/>
      <c r="AJ22" s="148"/>
      <c r="AK22" s="148"/>
      <c r="AL22" s="148"/>
      <c r="AM22" s="148"/>
      <c r="AN22" s="148"/>
      <c r="AO22" s="148"/>
      <c r="AP22" s="148"/>
      <c r="AQ22" s="148"/>
      <c r="AR22" s="148"/>
      <c r="AS22" s="148"/>
      <c r="AT22" s="148"/>
      <c r="AU22" s="148"/>
      <c r="AV22" s="148"/>
      <c r="AW22" s="148"/>
      <c r="AX22" s="148"/>
      <c r="AY22" s="148"/>
      <c r="AZ22" s="148"/>
      <c r="BA22" s="148"/>
      <c r="BB22" s="148"/>
      <c r="BC22" s="148"/>
      <c r="BD22" s="148"/>
      <c r="BE22" s="148"/>
      <c r="BF22" s="148"/>
      <c r="BG22" s="148"/>
      <c r="BH22" s="148"/>
    </row>
    <row r="23" spans="1:60" x14ac:dyDescent="0.2">
      <c r="A23" s="162" t="s">
        <v>189</v>
      </c>
      <c r="B23" s="163" t="s">
        <v>121</v>
      </c>
      <c r="C23" s="184" t="s">
        <v>122</v>
      </c>
      <c r="D23" s="164"/>
      <c r="E23" s="165"/>
      <c r="F23" s="166"/>
      <c r="G23" s="166">
        <f>SUMIF(AG24:AG25,"&lt;&gt;NOR",G24:G25)</f>
        <v>0</v>
      </c>
      <c r="H23" s="166"/>
      <c r="I23" s="166">
        <f>SUM(I24:I25)</f>
        <v>0</v>
      </c>
      <c r="J23" s="166"/>
      <c r="K23" s="166">
        <f>SUM(K24:K25)</f>
        <v>0</v>
      </c>
      <c r="L23" s="166"/>
      <c r="M23" s="166">
        <f>SUM(M24:M25)</f>
        <v>0</v>
      </c>
      <c r="N23" s="165"/>
      <c r="O23" s="165">
        <f>SUM(O24:O25)</f>
        <v>0</v>
      </c>
      <c r="P23" s="165"/>
      <c r="Q23" s="165">
        <f>SUM(Q24:Q25)</f>
        <v>0</v>
      </c>
      <c r="R23" s="166"/>
      <c r="S23" s="166"/>
      <c r="T23" s="167"/>
      <c r="U23" s="161"/>
      <c r="V23" s="161">
        <f>SUM(V24:V25)</f>
        <v>1.04</v>
      </c>
      <c r="W23" s="161"/>
      <c r="X23" s="161"/>
      <c r="Y23" s="161"/>
      <c r="AG23" t="s">
        <v>190</v>
      </c>
    </row>
    <row r="24" spans="1:60" outlineLevel="1" x14ac:dyDescent="0.2">
      <c r="A24" s="177">
        <v>9</v>
      </c>
      <c r="B24" s="178" t="s">
        <v>545</v>
      </c>
      <c r="C24" s="187" t="s">
        <v>546</v>
      </c>
      <c r="D24" s="179" t="s">
        <v>288</v>
      </c>
      <c r="E24" s="180">
        <v>2</v>
      </c>
      <c r="F24" s="181"/>
      <c r="G24" s="182">
        <f>ROUND(E24*F24,2)</f>
        <v>0</v>
      </c>
      <c r="H24" s="181"/>
      <c r="I24" s="182">
        <f>ROUND(E24*H24,2)</f>
        <v>0</v>
      </c>
      <c r="J24" s="181"/>
      <c r="K24" s="182">
        <f>ROUND(E24*J24,2)</f>
        <v>0</v>
      </c>
      <c r="L24" s="182">
        <v>21</v>
      </c>
      <c r="M24" s="182">
        <f>G24*(1+L24/100)</f>
        <v>0</v>
      </c>
      <c r="N24" s="180">
        <v>0</v>
      </c>
      <c r="O24" s="180">
        <f>ROUND(E24*N24,2)</f>
        <v>0</v>
      </c>
      <c r="P24" s="180">
        <v>0</v>
      </c>
      <c r="Q24" s="180">
        <f>ROUND(E24*P24,2)</f>
        <v>0</v>
      </c>
      <c r="R24" s="182" t="s">
        <v>224</v>
      </c>
      <c r="S24" s="182" t="s">
        <v>195</v>
      </c>
      <c r="T24" s="183" t="s">
        <v>196</v>
      </c>
      <c r="U24" s="158">
        <v>0.52</v>
      </c>
      <c r="V24" s="158">
        <f>ROUND(E24*U24,2)</f>
        <v>1.04</v>
      </c>
      <c r="W24" s="158"/>
      <c r="X24" s="158" t="s">
        <v>197</v>
      </c>
      <c r="Y24" s="158" t="s">
        <v>198</v>
      </c>
      <c r="Z24" s="148"/>
      <c r="AA24" s="148"/>
      <c r="AB24" s="148"/>
      <c r="AC24" s="148"/>
      <c r="AD24" s="148"/>
      <c r="AE24" s="148"/>
      <c r="AF24" s="148"/>
      <c r="AG24" s="148" t="s">
        <v>199</v>
      </c>
      <c r="AH24" s="148"/>
      <c r="AI24" s="148"/>
      <c r="AJ24" s="148"/>
      <c r="AK24" s="148"/>
      <c r="AL24" s="148"/>
      <c r="AM24" s="148"/>
      <c r="AN24" s="148"/>
      <c r="AO24" s="148"/>
      <c r="AP24" s="148"/>
      <c r="AQ24" s="148"/>
      <c r="AR24" s="148"/>
      <c r="AS24" s="148"/>
      <c r="AT24" s="148"/>
      <c r="AU24" s="148"/>
      <c r="AV24" s="148"/>
      <c r="AW24" s="148"/>
      <c r="AX24" s="148"/>
      <c r="AY24" s="148"/>
      <c r="AZ24" s="148"/>
      <c r="BA24" s="148"/>
      <c r="BB24" s="148"/>
      <c r="BC24" s="148"/>
      <c r="BD24" s="148"/>
      <c r="BE24" s="148"/>
      <c r="BF24" s="148"/>
      <c r="BG24" s="148"/>
      <c r="BH24" s="148"/>
    </row>
    <row r="25" spans="1:60" ht="33.75" outlineLevel="1" x14ac:dyDescent="0.2">
      <c r="A25" s="177">
        <v>10</v>
      </c>
      <c r="B25" s="178" t="s">
        <v>547</v>
      </c>
      <c r="C25" s="187" t="s">
        <v>548</v>
      </c>
      <c r="D25" s="179" t="s">
        <v>288</v>
      </c>
      <c r="E25" s="180">
        <v>2</v>
      </c>
      <c r="F25" s="181"/>
      <c r="G25" s="182">
        <f>ROUND(E25*F25,2)</f>
        <v>0</v>
      </c>
      <c r="H25" s="181"/>
      <c r="I25" s="182">
        <f>ROUND(E25*H25,2)</f>
        <v>0</v>
      </c>
      <c r="J25" s="181"/>
      <c r="K25" s="182">
        <f>ROUND(E25*J25,2)</f>
        <v>0</v>
      </c>
      <c r="L25" s="182">
        <v>21</v>
      </c>
      <c r="M25" s="182">
        <f>G25*(1+L25/100)</f>
        <v>0</v>
      </c>
      <c r="N25" s="180">
        <v>1.5E-3</v>
      </c>
      <c r="O25" s="180">
        <f>ROUND(E25*N25,2)</f>
        <v>0</v>
      </c>
      <c r="P25" s="180">
        <v>0</v>
      </c>
      <c r="Q25" s="180">
        <f>ROUND(E25*P25,2)</f>
        <v>0</v>
      </c>
      <c r="R25" s="182" t="s">
        <v>317</v>
      </c>
      <c r="S25" s="182" t="s">
        <v>195</v>
      </c>
      <c r="T25" s="183" t="s">
        <v>196</v>
      </c>
      <c r="U25" s="158">
        <v>0</v>
      </c>
      <c r="V25" s="158">
        <f>ROUND(E25*U25,2)</f>
        <v>0</v>
      </c>
      <c r="W25" s="158"/>
      <c r="X25" s="158" t="s">
        <v>255</v>
      </c>
      <c r="Y25" s="158" t="s">
        <v>198</v>
      </c>
      <c r="Z25" s="148"/>
      <c r="AA25" s="148"/>
      <c r="AB25" s="148"/>
      <c r="AC25" s="148"/>
      <c r="AD25" s="148"/>
      <c r="AE25" s="148"/>
      <c r="AF25" s="148"/>
      <c r="AG25" s="148" t="s">
        <v>318</v>
      </c>
      <c r="AH25" s="148"/>
      <c r="AI25" s="148"/>
      <c r="AJ25" s="148"/>
      <c r="AK25" s="148"/>
      <c r="AL25" s="148"/>
      <c r="AM25" s="148"/>
      <c r="AN25" s="148"/>
      <c r="AO25" s="148"/>
      <c r="AP25" s="148"/>
      <c r="AQ25" s="148"/>
      <c r="AR25" s="148"/>
      <c r="AS25" s="148"/>
      <c r="AT25" s="148"/>
      <c r="AU25" s="148"/>
      <c r="AV25" s="148"/>
      <c r="AW25" s="148"/>
      <c r="AX25" s="148"/>
      <c r="AY25" s="148"/>
      <c r="AZ25" s="148"/>
      <c r="BA25" s="148"/>
      <c r="BB25" s="148"/>
      <c r="BC25" s="148"/>
      <c r="BD25" s="148"/>
      <c r="BE25" s="148"/>
      <c r="BF25" s="148"/>
      <c r="BG25" s="148"/>
      <c r="BH25" s="148"/>
    </row>
    <row r="26" spans="1:60" x14ac:dyDescent="0.2">
      <c r="A26" s="162" t="s">
        <v>189</v>
      </c>
      <c r="B26" s="163" t="s">
        <v>108</v>
      </c>
      <c r="C26" s="184" t="s">
        <v>109</v>
      </c>
      <c r="D26" s="164"/>
      <c r="E26" s="165"/>
      <c r="F26" s="166"/>
      <c r="G26" s="166">
        <f>SUMIF(AG27:AG28,"&lt;&gt;NOR",G27:G28)</f>
        <v>0</v>
      </c>
      <c r="H26" s="166"/>
      <c r="I26" s="166">
        <f>SUM(I27:I28)</f>
        <v>0</v>
      </c>
      <c r="J26" s="166"/>
      <c r="K26" s="166">
        <f>SUM(K27:K28)</f>
        <v>0</v>
      </c>
      <c r="L26" s="166"/>
      <c r="M26" s="166">
        <f>SUM(M27:M28)</f>
        <v>0</v>
      </c>
      <c r="N26" s="165"/>
      <c r="O26" s="165">
        <f>SUM(O27:O28)</f>
        <v>29.29</v>
      </c>
      <c r="P26" s="165"/>
      <c r="Q26" s="165">
        <f>SUM(Q27:Q28)</f>
        <v>0</v>
      </c>
      <c r="R26" s="166"/>
      <c r="S26" s="166"/>
      <c r="T26" s="167"/>
      <c r="U26" s="161"/>
      <c r="V26" s="161">
        <f>SUM(V27:V28)</f>
        <v>0</v>
      </c>
      <c r="W26" s="161"/>
      <c r="X26" s="161"/>
      <c r="Y26" s="161"/>
      <c r="AG26" t="s">
        <v>190</v>
      </c>
    </row>
    <row r="27" spans="1:60" outlineLevel="1" x14ac:dyDescent="0.2">
      <c r="A27" s="177">
        <v>11</v>
      </c>
      <c r="B27" s="178" t="s">
        <v>249</v>
      </c>
      <c r="C27" s="187" t="s">
        <v>250</v>
      </c>
      <c r="D27" s="179" t="s">
        <v>193</v>
      </c>
      <c r="E27" s="180">
        <v>14.646000000000001</v>
      </c>
      <c r="F27" s="181"/>
      <c r="G27" s="182">
        <f>ROUND(E27*F27,2)</f>
        <v>0</v>
      </c>
      <c r="H27" s="181"/>
      <c r="I27" s="182">
        <f>ROUND(E27*H27,2)</f>
        <v>0</v>
      </c>
      <c r="J27" s="181"/>
      <c r="K27" s="182">
        <f>ROUND(E27*J27,2)</f>
        <v>0</v>
      </c>
      <c r="L27" s="182">
        <v>21</v>
      </c>
      <c r="M27" s="182">
        <f>G27*(1+L27/100)</f>
        <v>0</v>
      </c>
      <c r="N27" s="180">
        <v>0</v>
      </c>
      <c r="O27" s="180">
        <f>ROUND(E27*N27,2)</f>
        <v>0</v>
      </c>
      <c r="P27" s="180">
        <v>0</v>
      </c>
      <c r="Q27" s="180">
        <f>ROUND(E27*P27,2)</f>
        <v>0</v>
      </c>
      <c r="R27" s="182"/>
      <c r="S27" s="182" t="s">
        <v>228</v>
      </c>
      <c r="T27" s="183" t="s">
        <v>207</v>
      </c>
      <c r="U27" s="158">
        <v>0</v>
      </c>
      <c r="V27" s="158">
        <f>ROUND(E27*U27,2)</f>
        <v>0</v>
      </c>
      <c r="W27" s="158"/>
      <c r="X27" s="158" t="s">
        <v>197</v>
      </c>
      <c r="Y27" s="158" t="s">
        <v>198</v>
      </c>
      <c r="Z27" s="148"/>
      <c r="AA27" s="148"/>
      <c r="AB27" s="148"/>
      <c r="AC27" s="148"/>
      <c r="AD27" s="148"/>
      <c r="AE27" s="148"/>
      <c r="AF27" s="148"/>
      <c r="AG27" s="148" t="s">
        <v>208</v>
      </c>
      <c r="AH27" s="148"/>
      <c r="AI27" s="148"/>
      <c r="AJ27" s="148"/>
      <c r="AK27" s="148"/>
      <c r="AL27" s="148"/>
      <c r="AM27" s="148"/>
      <c r="AN27" s="148"/>
      <c r="AO27" s="148"/>
      <c r="AP27" s="148"/>
      <c r="AQ27" s="148"/>
      <c r="AR27" s="148"/>
      <c r="AS27" s="148"/>
      <c r="AT27" s="148"/>
      <c r="AU27" s="148"/>
      <c r="AV27" s="148"/>
      <c r="AW27" s="148"/>
      <c r="AX27" s="148"/>
      <c r="AY27" s="148"/>
      <c r="AZ27" s="148"/>
      <c r="BA27" s="148"/>
      <c r="BB27" s="148"/>
      <c r="BC27" s="148"/>
      <c r="BD27" s="148"/>
      <c r="BE27" s="148"/>
      <c r="BF27" s="148"/>
      <c r="BG27" s="148"/>
      <c r="BH27" s="148"/>
    </row>
    <row r="28" spans="1:60" outlineLevel="1" x14ac:dyDescent="0.2">
      <c r="A28" s="177">
        <v>12</v>
      </c>
      <c r="B28" s="178" t="s">
        <v>549</v>
      </c>
      <c r="C28" s="187" t="s">
        <v>550</v>
      </c>
      <c r="D28" s="179" t="s">
        <v>246</v>
      </c>
      <c r="E28" s="180">
        <v>29.292000000000002</v>
      </c>
      <c r="F28" s="181"/>
      <c r="G28" s="182">
        <f>ROUND(E28*F28,2)</f>
        <v>0</v>
      </c>
      <c r="H28" s="181"/>
      <c r="I28" s="182">
        <f>ROUND(E28*H28,2)</f>
        <v>0</v>
      </c>
      <c r="J28" s="181"/>
      <c r="K28" s="182">
        <f>ROUND(E28*J28,2)</f>
        <v>0</v>
      </c>
      <c r="L28" s="182">
        <v>21</v>
      </c>
      <c r="M28" s="182">
        <f>G28*(1+L28/100)</f>
        <v>0</v>
      </c>
      <c r="N28" s="180">
        <v>1</v>
      </c>
      <c r="O28" s="180">
        <f>ROUND(E28*N28,2)</f>
        <v>29.29</v>
      </c>
      <c r="P28" s="180">
        <v>0</v>
      </c>
      <c r="Q28" s="180">
        <f>ROUND(E28*P28,2)</f>
        <v>0</v>
      </c>
      <c r="R28" s="182"/>
      <c r="S28" s="182" t="s">
        <v>228</v>
      </c>
      <c r="T28" s="183" t="s">
        <v>207</v>
      </c>
      <c r="U28" s="158">
        <v>0</v>
      </c>
      <c r="V28" s="158">
        <f>ROUND(E28*U28,2)</f>
        <v>0</v>
      </c>
      <c r="W28" s="158"/>
      <c r="X28" s="158" t="s">
        <v>255</v>
      </c>
      <c r="Y28" s="158" t="s">
        <v>198</v>
      </c>
      <c r="Z28" s="148"/>
      <c r="AA28" s="148"/>
      <c r="AB28" s="148"/>
      <c r="AC28" s="148"/>
      <c r="AD28" s="148"/>
      <c r="AE28" s="148"/>
      <c r="AF28" s="148"/>
      <c r="AG28" s="148" t="s">
        <v>256</v>
      </c>
      <c r="AH28" s="148"/>
      <c r="AI28" s="148"/>
      <c r="AJ28" s="148"/>
      <c r="AK28" s="148"/>
      <c r="AL28" s="148"/>
      <c r="AM28" s="148"/>
      <c r="AN28" s="148"/>
      <c r="AO28" s="148"/>
      <c r="AP28" s="148"/>
      <c r="AQ28" s="148"/>
      <c r="AR28" s="148"/>
      <c r="AS28" s="148"/>
      <c r="AT28" s="148"/>
      <c r="AU28" s="148"/>
      <c r="AV28" s="148"/>
      <c r="AW28" s="148"/>
      <c r="AX28" s="148"/>
      <c r="AY28" s="148"/>
      <c r="AZ28" s="148"/>
      <c r="BA28" s="148"/>
      <c r="BB28" s="148"/>
      <c r="BC28" s="148"/>
      <c r="BD28" s="148"/>
      <c r="BE28" s="148"/>
      <c r="BF28" s="148"/>
      <c r="BG28" s="148"/>
      <c r="BH28" s="148"/>
    </row>
    <row r="29" spans="1:60" x14ac:dyDescent="0.2">
      <c r="A29" s="162" t="s">
        <v>189</v>
      </c>
      <c r="B29" s="163" t="s">
        <v>118</v>
      </c>
      <c r="C29" s="184" t="s">
        <v>119</v>
      </c>
      <c r="D29" s="164"/>
      <c r="E29" s="165"/>
      <c r="F29" s="166"/>
      <c r="G29" s="166">
        <f>SUMIF(AG30:AG34,"&lt;&gt;NOR",G30:G34)</f>
        <v>0</v>
      </c>
      <c r="H29" s="166"/>
      <c r="I29" s="166">
        <f>SUM(I30:I34)</f>
        <v>0</v>
      </c>
      <c r="J29" s="166"/>
      <c r="K29" s="166">
        <f>SUM(K30:K34)</f>
        <v>0</v>
      </c>
      <c r="L29" s="166"/>
      <c r="M29" s="166">
        <f>SUM(M30:M34)</f>
        <v>0</v>
      </c>
      <c r="N29" s="165"/>
      <c r="O29" s="165">
        <f>SUM(O30:O34)</f>
        <v>13.629999999999999</v>
      </c>
      <c r="P29" s="165"/>
      <c r="Q29" s="165">
        <f>SUM(Q30:Q34)</f>
        <v>0</v>
      </c>
      <c r="R29" s="166"/>
      <c r="S29" s="166"/>
      <c r="T29" s="167"/>
      <c r="U29" s="161"/>
      <c r="V29" s="161">
        <f>SUM(V30:V34)</f>
        <v>9.4</v>
      </c>
      <c r="W29" s="161"/>
      <c r="X29" s="161"/>
      <c r="Y29" s="161"/>
      <c r="AG29" t="s">
        <v>190</v>
      </c>
    </row>
    <row r="30" spans="1:60" ht="22.5" outlineLevel="1" x14ac:dyDescent="0.2">
      <c r="A30" s="177">
        <v>13</v>
      </c>
      <c r="B30" s="178" t="s">
        <v>551</v>
      </c>
      <c r="C30" s="187" t="s">
        <v>552</v>
      </c>
      <c r="D30" s="179" t="s">
        <v>206</v>
      </c>
      <c r="E30" s="180">
        <v>25</v>
      </c>
      <c r="F30" s="181"/>
      <c r="G30" s="182">
        <f>ROUND(E30*F30,2)</f>
        <v>0</v>
      </c>
      <c r="H30" s="181"/>
      <c r="I30" s="182">
        <f>ROUND(E30*H30,2)</f>
        <v>0</v>
      </c>
      <c r="J30" s="181"/>
      <c r="K30" s="182">
        <f>ROUND(E30*J30,2)</f>
        <v>0</v>
      </c>
      <c r="L30" s="182">
        <v>21</v>
      </c>
      <c r="M30" s="182">
        <f>G30*(1+L30/100)</f>
        <v>0</v>
      </c>
      <c r="N30" s="180">
        <v>0.378</v>
      </c>
      <c r="O30" s="180">
        <f>ROUND(E30*N30,2)</f>
        <v>9.4499999999999993</v>
      </c>
      <c r="P30" s="180">
        <v>0</v>
      </c>
      <c r="Q30" s="180">
        <f>ROUND(E30*P30,2)</f>
        <v>0</v>
      </c>
      <c r="R30" s="182" t="s">
        <v>279</v>
      </c>
      <c r="S30" s="182" t="s">
        <v>195</v>
      </c>
      <c r="T30" s="183" t="s">
        <v>196</v>
      </c>
      <c r="U30" s="158">
        <v>2.5999999999999999E-2</v>
      </c>
      <c r="V30" s="158">
        <f>ROUND(E30*U30,2)</f>
        <v>0.65</v>
      </c>
      <c r="W30" s="158"/>
      <c r="X30" s="158" t="s">
        <v>197</v>
      </c>
      <c r="Y30" s="158" t="s">
        <v>198</v>
      </c>
      <c r="Z30" s="148"/>
      <c r="AA30" s="148"/>
      <c r="AB30" s="148"/>
      <c r="AC30" s="148"/>
      <c r="AD30" s="148"/>
      <c r="AE30" s="148"/>
      <c r="AF30" s="148"/>
      <c r="AG30" s="148" t="s">
        <v>199</v>
      </c>
      <c r="AH30" s="148"/>
      <c r="AI30" s="148"/>
      <c r="AJ30" s="148"/>
      <c r="AK30" s="148"/>
      <c r="AL30" s="148"/>
      <c r="AM30" s="148"/>
      <c r="AN30" s="148"/>
      <c r="AO30" s="148"/>
      <c r="AP30" s="148"/>
      <c r="AQ30" s="148"/>
      <c r="AR30" s="148"/>
      <c r="AS30" s="148"/>
      <c r="AT30" s="148"/>
      <c r="AU30" s="148"/>
      <c r="AV30" s="148"/>
      <c r="AW30" s="148"/>
      <c r="AX30" s="148"/>
      <c r="AY30" s="148"/>
      <c r="AZ30" s="148"/>
      <c r="BA30" s="148"/>
      <c r="BB30" s="148"/>
      <c r="BC30" s="148"/>
      <c r="BD30" s="148"/>
      <c r="BE30" s="148"/>
      <c r="BF30" s="148"/>
      <c r="BG30" s="148"/>
      <c r="BH30" s="148"/>
    </row>
    <row r="31" spans="1:60" outlineLevel="1" x14ac:dyDescent="0.2">
      <c r="A31" s="169">
        <v>14</v>
      </c>
      <c r="B31" s="170" t="s">
        <v>553</v>
      </c>
      <c r="C31" s="185" t="s">
        <v>554</v>
      </c>
      <c r="D31" s="171" t="s">
        <v>206</v>
      </c>
      <c r="E31" s="172">
        <v>19.36</v>
      </c>
      <c r="F31" s="173"/>
      <c r="G31" s="174">
        <f>ROUND(E31*F31,2)</f>
        <v>0</v>
      </c>
      <c r="H31" s="173"/>
      <c r="I31" s="174">
        <f>ROUND(E31*H31,2)</f>
        <v>0</v>
      </c>
      <c r="J31" s="173"/>
      <c r="K31" s="174">
        <f>ROUND(E31*J31,2)</f>
        <v>0</v>
      </c>
      <c r="L31" s="174">
        <v>21</v>
      </c>
      <c r="M31" s="174">
        <f>G31*(1+L31/100)</f>
        <v>0</v>
      </c>
      <c r="N31" s="172">
        <v>7.3899999999999993E-2</v>
      </c>
      <c r="O31" s="172">
        <f>ROUND(E31*N31,2)</f>
        <v>1.43</v>
      </c>
      <c r="P31" s="172">
        <v>0</v>
      </c>
      <c r="Q31" s="172">
        <f>ROUND(E31*P31,2)</f>
        <v>0</v>
      </c>
      <c r="R31" s="174" t="s">
        <v>279</v>
      </c>
      <c r="S31" s="174" t="s">
        <v>195</v>
      </c>
      <c r="T31" s="175" t="s">
        <v>196</v>
      </c>
      <c r="U31" s="158">
        <v>0.45200000000000001</v>
      </c>
      <c r="V31" s="158">
        <f>ROUND(E31*U31,2)</f>
        <v>8.75</v>
      </c>
      <c r="W31" s="158"/>
      <c r="X31" s="158" t="s">
        <v>197</v>
      </c>
      <c r="Y31" s="158" t="s">
        <v>198</v>
      </c>
      <c r="Z31" s="148"/>
      <c r="AA31" s="148"/>
      <c r="AB31" s="148"/>
      <c r="AC31" s="148"/>
      <c r="AD31" s="148"/>
      <c r="AE31" s="148"/>
      <c r="AF31" s="148"/>
      <c r="AG31" s="148" t="s">
        <v>199</v>
      </c>
      <c r="AH31" s="148"/>
      <c r="AI31" s="148"/>
      <c r="AJ31" s="148"/>
      <c r="AK31" s="148"/>
      <c r="AL31" s="148"/>
      <c r="AM31" s="148"/>
      <c r="AN31" s="148"/>
      <c r="AO31" s="148"/>
      <c r="AP31" s="148"/>
      <c r="AQ31" s="148"/>
      <c r="AR31" s="148"/>
      <c r="AS31" s="148"/>
      <c r="AT31" s="148"/>
      <c r="AU31" s="148"/>
      <c r="AV31" s="148"/>
      <c r="AW31" s="148"/>
      <c r="AX31" s="148"/>
      <c r="AY31" s="148"/>
      <c r="AZ31" s="148"/>
      <c r="BA31" s="148"/>
      <c r="BB31" s="148"/>
      <c r="BC31" s="148"/>
      <c r="BD31" s="148"/>
      <c r="BE31" s="148"/>
      <c r="BF31" s="148"/>
      <c r="BG31" s="148"/>
      <c r="BH31" s="148"/>
    </row>
    <row r="32" spans="1:60" ht="22.5" outlineLevel="2" x14ac:dyDescent="0.2">
      <c r="A32" s="155"/>
      <c r="B32" s="156"/>
      <c r="C32" s="247" t="s">
        <v>555</v>
      </c>
      <c r="D32" s="248"/>
      <c r="E32" s="248"/>
      <c r="F32" s="248"/>
      <c r="G32" s="248"/>
      <c r="H32" s="158"/>
      <c r="I32" s="158"/>
      <c r="J32" s="158"/>
      <c r="K32" s="158"/>
      <c r="L32" s="158"/>
      <c r="M32" s="158"/>
      <c r="N32" s="157"/>
      <c r="O32" s="157"/>
      <c r="P32" s="157"/>
      <c r="Q32" s="157"/>
      <c r="R32" s="158"/>
      <c r="S32" s="158"/>
      <c r="T32" s="158"/>
      <c r="U32" s="158"/>
      <c r="V32" s="158"/>
      <c r="W32" s="158"/>
      <c r="X32" s="158"/>
      <c r="Y32" s="158"/>
      <c r="Z32" s="148"/>
      <c r="AA32" s="148"/>
      <c r="AB32" s="148"/>
      <c r="AC32" s="148"/>
      <c r="AD32" s="148"/>
      <c r="AE32" s="148"/>
      <c r="AF32" s="148"/>
      <c r="AG32" s="148" t="s">
        <v>201</v>
      </c>
      <c r="AH32" s="148"/>
      <c r="AI32" s="148"/>
      <c r="AJ32" s="148"/>
      <c r="AK32" s="148"/>
      <c r="AL32" s="148"/>
      <c r="AM32" s="148"/>
      <c r="AN32" s="148"/>
      <c r="AO32" s="148"/>
      <c r="AP32" s="148"/>
      <c r="AQ32" s="148"/>
      <c r="AR32" s="148"/>
      <c r="AS32" s="148"/>
      <c r="AT32" s="148"/>
      <c r="AU32" s="148"/>
      <c r="AV32" s="148"/>
      <c r="AW32" s="148"/>
      <c r="AX32" s="148"/>
      <c r="AY32" s="148"/>
      <c r="AZ32" s="148"/>
      <c r="BA32" s="176" t="str">
        <f>C32</f>
        <v>s provedením lože z kameniva drceného, s vyplněním spár, s dvojitým hutněním a se smetením přebytečného materiálu na krajnici. S dodáním hmot pro lože a výplň spár.</v>
      </c>
      <c r="BB32" s="148"/>
      <c r="BC32" s="148"/>
      <c r="BD32" s="148"/>
      <c r="BE32" s="148"/>
      <c r="BF32" s="148"/>
      <c r="BG32" s="148"/>
      <c r="BH32" s="148"/>
    </row>
    <row r="33" spans="1:60" outlineLevel="1" x14ac:dyDescent="0.2">
      <c r="A33" s="169">
        <v>15</v>
      </c>
      <c r="B33" s="170" t="s">
        <v>556</v>
      </c>
      <c r="C33" s="185" t="s">
        <v>557</v>
      </c>
      <c r="D33" s="171" t="s">
        <v>206</v>
      </c>
      <c r="E33" s="172">
        <v>21.295999999999999</v>
      </c>
      <c r="F33" s="173"/>
      <c r="G33" s="174">
        <f>ROUND(E33*F33,2)</f>
        <v>0</v>
      </c>
      <c r="H33" s="173"/>
      <c r="I33" s="174">
        <f>ROUND(E33*H33,2)</f>
        <v>0</v>
      </c>
      <c r="J33" s="173"/>
      <c r="K33" s="174">
        <f>ROUND(E33*J33,2)</f>
        <v>0</v>
      </c>
      <c r="L33" s="174">
        <v>21</v>
      </c>
      <c r="M33" s="174">
        <f>G33*(1+L33/100)</f>
        <v>0</v>
      </c>
      <c r="N33" s="172">
        <v>0.129</v>
      </c>
      <c r="O33" s="172">
        <f>ROUND(E33*N33,2)</f>
        <v>2.75</v>
      </c>
      <c r="P33" s="172">
        <v>0</v>
      </c>
      <c r="Q33" s="172">
        <f>ROUND(E33*P33,2)</f>
        <v>0</v>
      </c>
      <c r="R33" s="174" t="s">
        <v>317</v>
      </c>
      <c r="S33" s="174" t="s">
        <v>195</v>
      </c>
      <c r="T33" s="175" t="s">
        <v>196</v>
      </c>
      <c r="U33" s="158">
        <v>0</v>
      </c>
      <c r="V33" s="158">
        <f>ROUND(E33*U33,2)</f>
        <v>0</v>
      </c>
      <c r="W33" s="158"/>
      <c r="X33" s="158" t="s">
        <v>255</v>
      </c>
      <c r="Y33" s="158" t="s">
        <v>198</v>
      </c>
      <c r="Z33" s="148"/>
      <c r="AA33" s="148"/>
      <c r="AB33" s="148"/>
      <c r="AC33" s="148"/>
      <c r="AD33" s="148"/>
      <c r="AE33" s="148"/>
      <c r="AF33" s="148"/>
      <c r="AG33" s="148" t="s">
        <v>318</v>
      </c>
      <c r="AH33" s="148"/>
      <c r="AI33" s="148"/>
      <c r="AJ33" s="148"/>
      <c r="AK33" s="148"/>
      <c r="AL33" s="148"/>
      <c r="AM33" s="148"/>
      <c r="AN33" s="148"/>
      <c r="AO33" s="148"/>
      <c r="AP33" s="148"/>
      <c r="AQ33" s="148"/>
      <c r="AR33" s="148"/>
      <c r="AS33" s="148"/>
      <c r="AT33" s="148"/>
      <c r="AU33" s="148"/>
      <c r="AV33" s="148"/>
      <c r="AW33" s="148"/>
      <c r="AX33" s="148"/>
      <c r="AY33" s="148"/>
      <c r="AZ33" s="148"/>
      <c r="BA33" s="148"/>
      <c r="BB33" s="148"/>
      <c r="BC33" s="148"/>
      <c r="BD33" s="148"/>
      <c r="BE33" s="148"/>
      <c r="BF33" s="148"/>
      <c r="BG33" s="148"/>
      <c r="BH33" s="148"/>
    </row>
    <row r="34" spans="1:60" outlineLevel="2" x14ac:dyDescent="0.2">
      <c r="A34" s="155"/>
      <c r="B34" s="156"/>
      <c r="C34" s="186" t="s">
        <v>558</v>
      </c>
      <c r="D34" s="159"/>
      <c r="E34" s="160">
        <v>21.295999999999999</v>
      </c>
      <c r="F34" s="158"/>
      <c r="G34" s="158"/>
      <c r="H34" s="158"/>
      <c r="I34" s="158"/>
      <c r="J34" s="158"/>
      <c r="K34" s="158"/>
      <c r="L34" s="158"/>
      <c r="M34" s="158"/>
      <c r="N34" s="157"/>
      <c r="O34" s="157"/>
      <c r="P34" s="157"/>
      <c r="Q34" s="157"/>
      <c r="R34" s="158"/>
      <c r="S34" s="158"/>
      <c r="T34" s="158"/>
      <c r="U34" s="158"/>
      <c r="V34" s="158"/>
      <c r="W34" s="158"/>
      <c r="X34" s="158"/>
      <c r="Y34" s="158"/>
      <c r="Z34" s="148"/>
      <c r="AA34" s="148"/>
      <c r="AB34" s="148"/>
      <c r="AC34" s="148"/>
      <c r="AD34" s="148"/>
      <c r="AE34" s="148"/>
      <c r="AF34" s="148"/>
      <c r="AG34" s="148" t="s">
        <v>203</v>
      </c>
      <c r="AH34" s="148">
        <v>5</v>
      </c>
      <c r="AI34" s="148"/>
      <c r="AJ34" s="148"/>
      <c r="AK34" s="148"/>
      <c r="AL34" s="148"/>
      <c r="AM34" s="148"/>
      <c r="AN34" s="148"/>
      <c r="AO34" s="148"/>
      <c r="AP34" s="148"/>
      <c r="AQ34" s="148"/>
      <c r="AR34" s="148"/>
      <c r="AS34" s="148"/>
      <c r="AT34" s="148"/>
      <c r="AU34" s="148"/>
      <c r="AV34" s="148"/>
      <c r="AW34" s="148"/>
      <c r="AX34" s="148"/>
      <c r="AY34" s="148"/>
      <c r="AZ34" s="148"/>
      <c r="BA34" s="148"/>
      <c r="BB34" s="148"/>
      <c r="BC34" s="148"/>
      <c r="BD34" s="148"/>
      <c r="BE34" s="148"/>
      <c r="BF34" s="148"/>
      <c r="BG34" s="148"/>
      <c r="BH34" s="148"/>
    </row>
    <row r="35" spans="1:60" x14ac:dyDescent="0.2">
      <c r="A35" s="162" t="s">
        <v>189</v>
      </c>
      <c r="B35" s="163" t="s">
        <v>134</v>
      </c>
      <c r="C35" s="184" t="s">
        <v>135</v>
      </c>
      <c r="D35" s="164"/>
      <c r="E35" s="165"/>
      <c r="F35" s="166"/>
      <c r="G35" s="166">
        <f>SUMIF(AG36:AG38,"&lt;&gt;NOR",G36:G38)</f>
        <v>0</v>
      </c>
      <c r="H35" s="166"/>
      <c r="I35" s="166">
        <f>SUM(I36:I38)</f>
        <v>0</v>
      </c>
      <c r="J35" s="166"/>
      <c r="K35" s="166">
        <f>SUM(K36:K38)</f>
        <v>0</v>
      </c>
      <c r="L35" s="166"/>
      <c r="M35" s="166">
        <f>SUM(M36:M38)</f>
        <v>0</v>
      </c>
      <c r="N35" s="165"/>
      <c r="O35" s="165">
        <f>SUM(O36:O38)</f>
        <v>2.3600000000000003</v>
      </c>
      <c r="P35" s="165"/>
      <c r="Q35" s="165">
        <f>SUM(Q36:Q38)</f>
        <v>0</v>
      </c>
      <c r="R35" s="166"/>
      <c r="S35" s="166"/>
      <c r="T35" s="167"/>
      <c r="U35" s="161"/>
      <c r="V35" s="161">
        <f>SUM(V36:V38)</f>
        <v>2.52</v>
      </c>
      <c r="W35" s="161"/>
      <c r="X35" s="161"/>
      <c r="Y35" s="161"/>
      <c r="AG35" t="s">
        <v>190</v>
      </c>
    </row>
    <row r="36" spans="1:60" ht="22.5" outlineLevel="1" x14ac:dyDescent="0.2">
      <c r="A36" s="169">
        <v>16</v>
      </c>
      <c r="B36" s="170" t="s">
        <v>559</v>
      </c>
      <c r="C36" s="185" t="s">
        <v>560</v>
      </c>
      <c r="D36" s="171" t="s">
        <v>261</v>
      </c>
      <c r="E36" s="172">
        <v>18</v>
      </c>
      <c r="F36" s="173"/>
      <c r="G36" s="174">
        <f>ROUND(E36*F36,2)</f>
        <v>0</v>
      </c>
      <c r="H36" s="173"/>
      <c r="I36" s="174">
        <f>ROUND(E36*H36,2)</f>
        <v>0</v>
      </c>
      <c r="J36" s="173"/>
      <c r="K36" s="174">
        <f>ROUND(E36*J36,2)</f>
        <v>0</v>
      </c>
      <c r="L36" s="174">
        <v>21</v>
      </c>
      <c r="M36" s="174">
        <f>G36*(1+L36/100)</f>
        <v>0</v>
      </c>
      <c r="N36" s="172">
        <v>0.10249999999999999</v>
      </c>
      <c r="O36" s="172">
        <f>ROUND(E36*N36,2)</f>
        <v>1.85</v>
      </c>
      <c r="P36" s="172">
        <v>0</v>
      </c>
      <c r="Q36" s="172">
        <f>ROUND(E36*P36,2)</f>
        <v>0</v>
      </c>
      <c r="R36" s="174" t="s">
        <v>279</v>
      </c>
      <c r="S36" s="174" t="s">
        <v>195</v>
      </c>
      <c r="T36" s="175" t="s">
        <v>196</v>
      </c>
      <c r="U36" s="158">
        <v>0.14000000000000001</v>
      </c>
      <c r="V36" s="158">
        <f>ROUND(E36*U36,2)</f>
        <v>2.52</v>
      </c>
      <c r="W36" s="158"/>
      <c r="X36" s="158" t="s">
        <v>197</v>
      </c>
      <c r="Y36" s="158" t="s">
        <v>198</v>
      </c>
      <c r="Z36" s="148"/>
      <c r="AA36" s="148"/>
      <c r="AB36" s="148"/>
      <c r="AC36" s="148"/>
      <c r="AD36" s="148"/>
      <c r="AE36" s="148"/>
      <c r="AF36" s="148"/>
      <c r="AG36" s="148" t="s">
        <v>199</v>
      </c>
      <c r="AH36" s="148"/>
      <c r="AI36" s="148"/>
      <c r="AJ36" s="148"/>
      <c r="AK36" s="148"/>
      <c r="AL36" s="148"/>
      <c r="AM36" s="148"/>
      <c r="AN36" s="148"/>
      <c r="AO36" s="148"/>
      <c r="AP36" s="148"/>
      <c r="AQ36" s="148"/>
      <c r="AR36" s="148"/>
      <c r="AS36" s="148"/>
      <c r="AT36" s="148"/>
      <c r="AU36" s="148"/>
      <c r="AV36" s="148"/>
      <c r="AW36" s="148"/>
      <c r="AX36" s="148"/>
      <c r="AY36" s="148"/>
      <c r="AZ36" s="148"/>
      <c r="BA36" s="148"/>
      <c r="BB36" s="148"/>
      <c r="BC36" s="148"/>
      <c r="BD36" s="148"/>
      <c r="BE36" s="148"/>
      <c r="BF36" s="148"/>
      <c r="BG36" s="148"/>
      <c r="BH36" s="148"/>
    </row>
    <row r="37" spans="1:60" outlineLevel="2" x14ac:dyDescent="0.2">
      <c r="A37" s="155"/>
      <c r="B37" s="156"/>
      <c r="C37" s="247" t="s">
        <v>561</v>
      </c>
      <c r="D37" s="248"/>
      <c r="E37" s="248"/>
      <c r="F37" s="248"/>
      <c r="G37" s="248"/>
      <c r="H37" s="158"/>
      <c r="I37" s="158"/>
      <c r="J37" s="158"/>
      <c r="K37" s="158"/>
      <c r="L37" s="158"/>
      <c r="M37" s="158"/>
      <c r="N37" s="157"/>
      <c r="O37" s="157"/>
      <c r="P37" s="157"/>
      <c r="Q37" s="157"/>
      <c r="R37" s="158"/>
      <c r="S37" s="158"/>
      <c r="T37" s="158"/>
      <c r="U37" s="158"/>
      <c r="V37" s="158"/>
      <c r="W37" s="158"/>
      <c r="X37" s="158"/>
      <c r="Y37" s="158"/>
      <c r="Z37" s="148"/>
      <c r="AA37" s="148"/>
      <c r="AB37" s="148"/>
      <c r="AC37" s="148"/>
      <c r="AD37" s="148"/>
      <c r="AE37" s="148"/>
      <c r="AF37" s="148"/>
      <c r="AG37" s="148" t="s">
        <v>201</v>
      </c>
      <c r="AH37" s="148"/>
      <c r="AI37" s="148"/>
      <c r="AJ37" s="148"/>
      <c r="AK37" s="148"/>
      <c r="AL37" s="148"/>
      <c r="AM37" s="148"/>
      <c r="AN37" s="148"/>
      <c r="AO37" s="148"/>
      <c r="AP37" s="148"/>
      <c r="AQ37" s="148"/>
      <c r="AR37" s="148"/>
      <c r="AS37" s="148"/>
      <c r="AT37" s="148"/>
      <c r="AU37" s="148"/>
      <c r="AV37" s="148"/>
      <c r="AW37" s="148"/>
      <c r="AX37" s="148"/>
      <c r="AY37" s="148"/>
      <c r="AZ37" s="148"/>
      <c r="BA37" s="148"/>
      <c r="BB37" s="148"/>
      <c r="BC37" s="148"/>
      <c r="BD37" s="148"/>
      <c r="BE37" s="148"/>
      <c r="BF37" s="148"/>
      <c r="BG37" s="148"/>
      <c r="BH37" s="148"/>
    </row>
    <row r="38" spans="1:60" outlineLevel="1" x14ac:dyDescent="0.2">
      <c r="A38" s="177">
        <v>17</v>
      </c>
      <c r="B38" s="178" t="s">
        <v>562</v>
      </c>
      <c r="C38" s="187" t="s">
        <v>563</v>
      </c>
      <c r="D38" s="179" t="s">
        <v>288</v>
      </c>
      <c r="E38" s="180">
        <v>19</v>
      </c>
      <c r="F38" s="181"/>
      <c r="G38" s="182">
        <f>ROUND(E38*F38,2)</f>
        <v>0</v>
      </c>
      <c r="H38" s="181"/>
      <c r="I38" s="182">
        <f>ROUND(E38*H38,2)</f>
        <v>0</v>
      </c>
      <c r="J38" s="181"/>
      <c r="K38" s="182">
        <f>ROUND(E38*J38,2)</f>
        <v>0</v>
      </c>
      <c r="L38" s="182">
        <v>21</v>
      </c>
      <c r="M38" s="182">
        <f>G38*(1+L38/100)</f>
        <v>0</v>
      </c>
      <c r="N38" s="180">
        <v>2.7E-2</v>
      </c>
      <c r="O38" s="180">
        <f>ROUND(E38*N38,2)</f>
        <v>0.51</v>
      </c>
      <c r="P38" s="180">
        <v>0</v>
      </c>
      <c r="Q38" s="180">
        <f>ROUND(E38*P38,2)</f>
        <v>0</v>
      </c>
      <c r="R38" s="182" t="s">
        <v>317</v>
      </c>
      <c r="S38" s="182" t="s">
        <v>195</v>
      </c>
      <c r="T38" s="183" t="s">
        <v>196</v>
      </c>
      <c r="U38" s="158">
        <v>0</v>
      </c>
      <c r="V38" s="158">
        <f>ROUND(E38*U38,2)</f>
        <v>0</v>
      </c>
      <c r="W38" s="158"/>
      <c r="X38" s="158" t="s">
        <v>255</v>
      </c>
      <c r="Y38" s="158" t="s">
        <v>198</v>
      </c>
      <c r="Z38" s="148"/>
      <c r="AA38" s="148"/>
      <c r="AB38" s="148"/>
      <c r="AC38" s="148"/>
      <c r="AD38" s="148"/>
      <c r="AE38" s="148"/>
      <c r="AF38" s="148"/>
      <c r="AG38" s="148" t="s">
        <v>318</v>
      </c>
      <c r="AH38" s="148"/>
      <c r="AI38" s="148"/>
      <c r="AJ38" s="148"/>
      <c r="AK38" s="148"/>
      <c r="AL38" s="148"/>
      <c r="AM38" s="148"/>
      <c r="AN38" s="148"/>
      <c r="AO38" s="148"/>
      <c r="AP38" s="148"/>
      <c r="AQ38" s="148"/>
      <c r="AR38" s="148"/>
      <c r="AS38" s="148"/>
      <c r="AT38" s="148"/>
      <c r="AU38" s="148"/>
      <c r="AV38" s="148"/>
      <c r="AW38" s="148"/>
      <c r="AX38" s="148"/>
      <c r="AY38" s="148"/>
      <c r="AZ38" s="148"/>
      <c r="BA38" s="148"/>
      <c r="BB38" s="148"/>
      <c r="BC38" s="148"/>
      <c r="BD38" s="148"/>
      <c r="BE38" s="148"/>
      <c r="BF38" s="148"/>
      <c r="BG38" s="148"/>
      <c r="BH38" s="148"/>
    </row>
    <row r="39" spans="1:60" x14ac:dyDescent="0.2">
      <c r="A39" s="162" t="s">
        <v>189</v>
      </c>
      <c r="B39" s="163" t="s">
        <v>110</v>
      </c>
      <c r="C39" s="184" t="s">
        <v>111</v>
      </c>
      <c r="D39" s="164"/>
      <c r="E39" s="165"/>
      <c r="F39" s="166"/>
      <c r="G39" s="166">
        <f>SUMIF(AG40:AG41,"&lt;&gt;NOR",G40:G41)</f>
        <v>0</v>
      </c>
      <c r="H39" s="166"/>
      <c r="I39" s="166">
        <f>SUM(I40:I41)</f>
        <v>0</v>
      </c>
      <c r="J39" s="166"/>
      <c r="K39" s="166">
        <f>SUM(K40:K41)</f>
        <v>0</v>
      </c>
      <c r="L39" s="166"/>
      <c r="M39" s="166">
        <f>SUM(M40:M41)</f>
        <v>0</v>
      </c>
      <c r="N39" s="165"/>
      <c r="O39" s="165">
        <f>SUM(O40:O41)</f>
        <v>0</v>
      </c>
      <c r="P39" s="165"/>
      <c r="Q39" s="165">
        <f>SUM(Q40:Q41)</f>
        <v>0</v>
      </c>
      <c r="R39" s="166"/>
      <c r="S39" s="166"/>
      <c r="T39" s="167"/>
      <c r="U39" s="161"/>
      <c r="V39" s="161">
        <f>SUM(V40:V41)</f>
        <v>0</v>
      </c>
      <c r="W39" s="161"/>
      <c r="X39" s="161"/>
      <c r="Y39" s="161"/>
      <c r="AG39" t="s">
        <v>190</v>
      </c>
    </row>
    <row r="40" spans="1:60" outlineLevel="1" x14ac:dyDescent="0.2">
      <c r="A40" s="177">
        <v>18</v>
      </c>
      <c r="B40" s="178" t="s">
        <v>259</v>
      </c>
      <c r="C40" s="187" t="s">
        <v>260</v>
      </c>
      <c r="D40" s="179" t="s">
        <v>261</v>
      </c>
      <c r="E40" s="180">
        <v>16</v>
      </c>
      <c r="F40" s="181"/>
      <c r="G40" s="182">
        <f>ROUND(E40*F40,2)</f>
        <v>0</v>
      </c>
      <c r="H40" s="181"/>
      <c r="I40" s="182">
        <f>ROUND(E40*H40,2)</f>
        <v>0</v>
      </c>
      <c r="J40" s="181"/>
      <c r="K40" s="182">
        <f>ROUND(E40*J40,2)</f>
        <v>0</v>
      </c>
      <c r="L40" s="182">
        <v>21</v>
      </c>
      <c r="M40" s="182">
        <f>G40*(1+L40/100)</f>
        <v>0</v>
      </c>
      <c r="N40" s="180">
        <v>1E-4</v>
      </c>
      <c r="O40" s="180">
        <f>ROUND(E40*N40,2)</f>
        <v>0</v>
      </c>
      <c r="P40" s="180">
        <v>0</v>
      </c>
      <c r="Q40" s="180">
        <f>ROUND(E40*P40,2)</f>
        <v>0</v>
      </c>
      <c r="R40" s="182"/>
      <c r="S40" s="182" t="s">
        <v>228</v>
      </c>
      <c r="T40" s="183" t="s">
        <v>207</v>
      </c>
      <c r="U40" s="158">
        <v>0</v>
      </c>
      <c r="V40" s="158">
        <f>ROUND(E40*U40,2)</f>
        <v>0</v>
      </c>
      <c r="W40" s="158"/>
      <c r="X40" s="158" t="s">
        <v>197</v>
      </c>
      <c r="Y40" s="158" t="s">
        <v>198</v>
      </c>
      <c r="Z40" s="148"/>
      <c r="AA40" s="148"/>
      <c r="AB40" s="148"/>
      <c r="AC40" s="148"/>
      <c r="AD40" s="148"/>
      <c r="AE40" s="148"/>
      <c r="AF40" s="148"/>
      <c r="AG40" s="148" t="s">
        <v>208</v>
      </c>
      <c r="AH40" s="148"/>
      <c r="AI40" s="148"/>
      <c r="AJ40" s="148"/>
      <c r="AK40" s="148"/>
      <c r="AL40" s="148"/>
      <c r="AM40" s="148"/>
      <c r="AN40" s="148"/>
      <c r="AO40" s="148"/>
      <c r="AP40" s="148"/>
      <c r="AQ40" s="148"/>
      <c r="AR40" s="148"/>
      <c r="AS40" s="148"/>
      <c r="AT40" s="148"/>
      <c r="AU40" s="148"/>
      <c r="AV40" s="148"/>
      <c r="AW40" s="148"/>
      <c r="AX40" s="148"/>
      <c r="AY40" s="148"/>
      <c r="AZ40" s="148"/>
      <c r="BA40" s="148"/>
      <c r="BB40" s="148"/>
      <c r="BC40" s="148"/>
      <c r="BD40" s="148"/>
      <c r="BE40" s="148"/>
      <c r="BF40" s="148"/>
      <c r="BG40" s="148"/>
      <c r="BH40" s="148"/>
    </row>
    <row r="41" spans="1:60" ht="22.5" outlineLevel="1" x14ac:dyDescent="0.2">
      <c r="A41" s="177">
        <v>19</v>
      </c>
      <c r="B41" s="178" t="s">
        <v>262</v>
      </c>
      <c r="C41" s="187" t="s">
        <v>263</v>
      </c>
      <c r="D41" s="179" t="s">
        <v>261</v>
      </c>
      <c r="E41" s="180">
        <v>16</v>
      </c>
      <c r="F41" s="181"/>
      <c r="G41" s="182">
        <f>ROUND(E41*F41,2)</f>
        <v>0</v>
      </c>
      <c r="H41" s="181"/>
      <c r="I41" s="182">
        <f>ROUND(E41*H41,2)</f>
        <v>0</v>
      </c>
      <c r="J41" s="181"/>
      <c r="K41" s="182">
        <f>ROUND(E41*J41,2)</f>
        <v>0</v>
      </c>
      <c r="L41" s="182">
        <v>21</v>
      </c>
      <c r="M41" s="182">
        <f>G41*(1+L41/100)</f>
        <v>0</v>
      </c>
      <c r="N41" s="180">
        <v>0</v>
      </c>
      <c r="O41" s="180">
        <f>ROUND(E41*N41,2)</f>
        <v>0</v>
      </c>
      <c r="P41" s="180">
        <v>0</v>
      </c>
      <c r="Q41" s="180">
        <f>ROUND(E41*P41,2)</f>
        <v>0</v>
      </c>
      <c r="R41" s="182"/>
      <c r="S41" s="182" t="s">
        <v>228</v>
      </c>
      <c r="T41" s="183" t="s">
        <v>207</v>
      </c>
      <c r="U41" s="158">
        <v>0</v>
      </c>
      <c r="V41" s="158">
        <f>ROUND(E41*U41,2)</f>
        <v>0</v>
      </c>
      <c r="W41" s="158"/>
      <c r="X41" s="158" t="s">
        <v>197</v>
      </c>
      <c r="Y41" s="158" t="s">
        <v>198</v>
      </c>
      <c r="Z41" s="148"/>
      <c r="AA41" s="148"/>
      <c r="AB41" s="148"/>
      <c r="AC41" s="148"/>
      <c r="AD41" s="148"/>
      <c r="AE41" s="148"/>
      <c r="AF41" s="148"/>
      <c r="AG41" s="148" t="s">
        <v>208</v>
      </c>
      <c r="AH41" s="148"/>
      <c r="AI41" s="148"/>
      <c r="AJ41" s="148"/>
      <c r="AK41" s="148"/>
      <c r="AL41" s="148"/>
      <c r="AM41" s="148"/>
      <c r="AN41" s="148"/>
      <c r="AO41" s="148"/>
      <c r="AP41" s="148"/>
      <c r="AQ41" s="148"/>
      <c r="AR41" s="148"/>
      <c r="AS41" s="148"/>
      <c r="AT41" s="148"/>
      <c r="AU41" s="148"/>
      <c r="AV41" s="148"/>
      <c r="AW41" s="148"/>
      <c r="AX41" s="148"/>
      <c r="AY41" s="148"/>
      <c r="AZ41" s="148"/>
      <c r="BA41" s="148"/>
      <c r="BB41" s="148"/>
      <c r="BC41" s="148"/>
      <c r="BD41" s="148"/>
      <c r="BE41" s="148"/>
      <c r="BF41" s="148"/>
      <c r="BG41" s="148"/>
      <c r="BH41" s="148"/>
    </row>
    <row r="42" spans="1:60" x14ac:dyDescent="0.2">
      <c r="A42" s="162" t="s">
        <v>189</v>
      </c>
      <c r="B42" s="163" t="s">
        <v>112</v>
      </c>
      <c r="C42" s="184" t="s">
        <v>113</v>
      </c>
      <c r="D42" s="164"/>
      <c r="E42" s="165"/>
      <c r="F42" s="166"/>
      <c r="G42" s="166">
        <f>SUMIF(AG43:AG49,"&lt;&gt;NOR",G43:G49)</f>
        <v>0</v>
      </c>
      <c r="H42" s="166"/>
      <c r="I42" s="166">
        <f>SUM(I43:I49)</f>
        <v>0</v>
      </c>
      <c r="J42" s="166"/>
      <c r="K42" s="166">
        <f>SUM(K43:K49)</f>
        <v>0</v>
      </c>
      <c r="L42" s="166"/>
      <c r="M42" s="166">
        <f>SUM(M43:M49)</f>
        <v>0</v>
      </c>
      <c r="N42" s="165"/>
      <c r="O42" s="165">
        <f>SUM(O43:O49)</f>
        <v>6.4</v>
      </c>
      <c r="P42" s="165"/>
      <c r="Q42" s="165">
        <f>SUM(Q43:Q49)</f>
        <v>0</v>
      </c>
      <c r="R42" s="166"/>
      <c r="S42" s="166"/>
      <c r="T42" s="167"/>
      <c r="U42" s="161"/>
      <c r="V42" s="161">
        <f>SUM(V43:V49)</f>
        <v>0</v>
      </c>
      <c r="W42" s="161"/>
      <c r="X42" s="161"/>
      <c r="Y42" s="161"/>
      <c r="AG42" t="s">
        <v>190</v>
      </c>
    </row>
    <row r="43" spans="1:60" ht="22.5" outlineLevel="1" x14ac:dyDescent="0.2">
      <c r="A43" s="177">
        <v>20</v>
      </c>
      <c r="B43" s="178" t="s">
        <v>264</v>
      </c>
      <c r="C43" s="187" t="s">
        <v>265</v>
      </c>
      <c r="D43" s="179" t="s">
        <v>193</v>
      </c>
      <c r="E43" s="180">
        <v>4</v>
      </c>
      <c r="F43" s="181"/>
      <c r="G43" s="182">
        <f t="shared" ref="G43:G49" si="0">ROUND(E43*F43,2)</f>
        <v>0</v>
      </c>
      <c r="H43" s="181"/>
      <c r="I43" s="182">
        <f t="shared" ref="I43:I49" si="1">ROUND(E43*H43,2)</f>
        <v>0</v>
      </c>
      <c r="J43" s="181"/>
      <c r="K43" s="182">
        <f t="shared" ref="K43:K49" si="2">ROUND(E43*J43,2)</f>
        <v>0</v>
      </c>
      <c r="L43" s="182">
        <v>21</v>
      </c>
      <c r="M43" s="182">
        <f t="shared" ref="M43:M49" si="3">G43*(1+L43/100)</f>
        <v>0</v>
      </c>
      <c r="N43" s="180">
        <v>0</v>
      </c>
      <c r="O43" s="180">
        <f t="shared" ref="O43:O49" si="4">ROUND(E43*N43,2)</f>
        <v>0</v>
      </c>
      <c r="P43" s="180">
        <v>0</v>
      </c>
      <c r="Q43" s="180">
        <f t="shared" ref="Q43:Q49" si="5">ROUND(E43*P43,2)</f>
        <v>0</v>
      </c>
      <c r="R43" s="182"/>
      <c r="S43" s="182" t="s">
        <v>228</v>
      </c>
      <c r="T43" s="183" t="s">
        <v>207</v>
      </c>
      <c r="U43" s="158">
        <v>0</v>
      </c>
      <c r="V43" s="158">
        <f t="shared" ref="V43:V49" si="6">ROUND(E43*U43,2)</f>
        <v>0</v>
      </c>
      <c r="W43" s="158"/>
      <c r="X43" s="158" t="s">
        <v>197</v>
      </c>
      <c r="Y43" s="158" t="s">
        <v>198</v>
      </c>
      <c r="Z43" s="148"/>
      <c r="AA43" s="148"/>
      <c r="AB43" s="148"/>
      <c r="AC43" s="148"/>
      <c r="AD43" s="148"/>
      <c r="AE43" s="148"/>
      <c r="AF43" s="148"/>
      <c r="AG43" s="148" t="s">
        <v>208</v>
      </c>
      <c r="AH43" s="148"/>
      <c r="AI43" s="148"/>
      <c r="AJ43" s="148"/>
      <c r="AK43" s="148"/>
      <c r="AL43" s="148"/>
      <c r="AM43" s="148"/>
      <c r="AN43" s="148"/>
      <c r="AO43" s="148"/>
      <c r="AP43" s="148"/>
      <c r="AQ43" s="148"/>
      <c r="AR43" s="148"/>
      <c r="AS43" s="148"/>
      <c r="AT43" s="148"/>
      <c r="AU43" s="148"/>
      <c r="AV43" s="148"/>
      <c r="AW43" s="148"/>
      <c r="AX43" s="148"/>
      <c r="AY43" s="148"/>
      <c r="AZ43" s="148"/>
      <c r="BA43" s="148"/>
      <c r="BB43" s="148"/>
      <c r="BC43" s="148"/>
      <c r="BD43" s="148"/>
      <c r="BE43" s="148"/>
      <c r="BF43" s="148"/>
      <c r="BG43" s="148"/>
      <c r="BH43" s="148"/>
    </row>
    <row r="44" spans="1:60" outlineLevel="1" x14ac:dyDescent="0.2">
      <c r="A44" s="177">
        <v>21</v>
      </c>
      <c r="B44" s="178" t="s">
        <v>564</v>
      </c>
      <c r="C44" s="187" t="s">
        <v>565</v>
      </c>
      <c r="D44" s="179" t="s">
        <v>246</v>
      </c>
      <c r="E44" s="180">
        <v>6.4</v>
      </c>
      <c r="F44" s="181"/>
      <c r="G44" s="182">
        <f t="shared" si="0"/>
        <v>0</v>
      </c>
      <c r="H44" s="181"/>
      <c r="I44" s="182">
        <f t="shared" si="1"/>
        <v>0</v>
      </c>
      <c r="J44" s="181"/>
      <c r="K44" s="182">
        <f t="shared" si="2"/>
        <v>0</v>
      </c>
      <c r="L44" s="182">
        <v>21</v>
      </c>
      <c r="M44" s="182">
        <f t="shared" si="3"/>
        <v>0</v>
      </c>
      <c r="N44" s="180">
        <v>1</v>
      </c>
      <c r="O44" s="180">
        <f t="shared" si="4"/>
        <v>6.4</v>
      </c>
      <c r="P44" s="180">
        <v>0</v>
      </c>
      <c r="Q44" s="180">
        <f t="shared" si="5"/>
        <v>0</v>
      </c>
      <c r="R44" s="182"/>
      <c r="S44" s="182" t="s">
        <v>228</v>
      </c>
      <c r="T44" s="183" t="s">
        <v>207</v>
      </c>
      <c r="U44" s="158">
        <v>0</v>
      </c>
      <c r="V44" s="158">
        <f t="shared" si="6"/>
        <v>0</v>
      </c>
      <c r="W44" s="158"/>
      <c r="X44" s="158" t="s">
        <v>255</v>
      </c>
      <c r="Y44" s="158" t="s">
        <v>198</v>
      </c>
      <c r="Z44" s="148"/>
      <c r="AA44" s="148"/>
      <c r="AB44" s="148"/>
      <c r="AC44" s="148"/>
      <c r="AD44" s="148"/>
      <c r="AE44" s="148"/>
      <c r="AF44" s="148"/>
      <c r="AG44" s="148" t="s">
        <v>256</v>
      </c>
      <c r="AH44" s="148"/>
      <c r="AI44" s="148"/>
      <c r="AJ44" s="148"/>
      <c r="AK44" s="148"/>
      <c r="AL44" s="148"/>
      <c r="AM44" s="148"/>
      <c r="AN44" s="148"/>
      <c r="AO44" s="148"/>
      <c r="AP44" s="148"/>
      <c r="AQ44" s="148"/>
      <c r="AR44" s="148"/>
      <c r="AS44" s="148"/>
      <c r="AT44" s="148"/>
      <c r="AU44" s="148"/>
      <c r="AV44" s="148"/>
      <c r="AW44" s="148"/>
      <c r="AX44" s="148"/>
      <c r="AY44" s="148"/>
      <c r="AZ44" s="148"/>
      <c r="BA44" s="148"/>
      <c r="BB44" s="148"/>
      <c r="BC44" s="148"/>
      <c r="BD44" s="148"/>
      <c r="BE44" s="148"/>
      <c r="BF44" s="148"/>
      <c r="BG44" s="148"/>
      <c r="BH44" s="148"/>
    </row>
    <row r="45" spans="1:60" outlineLevel="1" x14ac:dyDescent="0.2">
      <c r="A45" s="177">
        <v>22</v>
      </c>
      <c r="B45" s="178" t="s">
        <v>266</v>
      </c>
      <c r="C45" s="187" t="s">
        <v>267</v>
      </c>
      <c r="D45" s="179" t="s">
        <v>193</v>
      </c>
      <c r="E45" s="180">
        <v>4</v>
      </c>
      <c r="F45" s="181"/>
      <c r="G45" s="182">
        <f t="shared" si="0"/>
        <v>0</v>
      </c>
      <c r="H45" s="181"/>
      <c r="I45" s="182">
        <f t="shared" si="1"/>
        <v>0</v>
      </c>
      <c r="J45" s="181"/>
      <c r="K45" s="182">
        <f t="shared" si="2"/>
        <v>0</v>
      </c>
      <c r="L45" s="182">
        <v>21</v>
      </c>
      <c r="M45" s="182">
        <f t="shared" si="3"/>
        <v>0</v>
      </c>
      <c r="N45" s="180">
        <v>0</v>
      </c>
      <c r="O45" s="180">
        <f t="shared" si="4"/>
        <v>0</v>
      </c>
      <c r="P45" s="180">
        <v>0</v>
      </c>
      <c r="Q45" s="180">
        <f t="shared" si="5"/>
        <v>0</v>
      </c>
      <c r="R45" s="182"/>
      <c r="S45" s="182" t="s">
        <v>228</v>
      </c>
      <c r="T45" s="183" t="s">
        <v>207</v>
      </c>
      <c r="U45" s="158">
        <v>0</v>
      </c>
      <c r="V45" s="158">
        <f t="shared" si="6"/>
        <v>0</v>
      </c>
      <c r="W45" s="158"/>
      <c r="X45" s="158" t="s">
        <v>197</v>
      </c>
      <c r="Y45" s="158" t="s">
        <v>198</v>
      </c>
      <c r="Z45" s="148"/>
      <c r="AA45" s="148"/>
      <c r="AB45" s="148"/>
      <c r="AC45" s="148"/>
      <c r="AD45" s="148"/>
      <c r="AE45" s="148"/>
      <c r="AF45" s="148"/>
      <c r="AG45" s="148" t="s">
        <v>208</v>
      </c>
      <c r="AH45" s="148"/>
      <c r="AI45" s="148"/>
      <c r="AJ45" s="148"/>
      <c r="AK45" s="148"/>
      <c r="AL45" s="148"/>
      <c r="AM45" s="148"/>
      <c r="AN45" s="148"/>
      <c r="AO45" s="148"/>
      <c r="AP45" s="148"/>
      <c r="AQ45" s="148"/>
      <c r="AR45" s="148"/>
      <c r="AS45" s="148"/>
      <c r="AT45" s="148"/>
      <c r="AU45" s="148"/>
      <c r="AV45" s="148"/>
      <c r="AW45" s="148"/>
      <c r="AX45" s="148"/>
      <c r="AY45" s="148"/>
      <c r="AZ45" s="148"/>
      <c r="BA45" s="148"/>
      <c r="BB45" s="148"/>
      <c r="BC45" s="148"/>
      <c r="BD45" s="148"/>
      <c r="BE45" s="148"/>
      <c r="BF45" s="148"/>
      <c r="BG45" s="148"/>
      <c r="BH45" s="148"/>
    </row>
    <row r="46" spans="1:60" outlineLevel="1" x14ac:dyDescent="0.2">
      <c r="A46" s="177">
        <v>23</v>
      </c>
      <c r="B46" s="178" t="s">
        <v>268</v>
      </c>
      <c r="C46" s="187" t="s">
        <v>269</v>
      </c>
      <c r="D46" s="179" t="s">
        <v>193</v>
      </c>
      <c r="E46" s="180">
        <v>4</v>
      </c>
      <c r="F46" s="181"/>
      <c r="G46" s="182">
        <f t="shared" si="0"/>
        <v>0</v>
      </c>
      <c r="H46" s="181"/>
      <c r="I46" s="182">
        <f t="shared" si="1"/>
        <v>0</v>
      </c>
      <c r="J46" s="181"/>
      <c r="K46" s="182">
        <f t="shared" si="2"/>
        <v>0</v>
      </c>
      <c r="L46" s="182">
        <v>21</v>
      </c>
      <c r="M46" s="182">
        <f t="shared" si="3"/>
        <v>0</v>
      </c>
      <c r="N46" s="180">
        <v>0</v>
      </c>
      <c r="O46" s="180">
        <f t="shared" si="4"/>
        <v>0</v>
      </c>
      <c r="P46" s="180">
        <v>0</v>
      </c>
      <c r="Q46" s="180">
        <f t="shared" si="5"/>
        <v>0</v>
      </c>
      <c r="R46" s="182"/>
      <c r="S46" s="182" t="s">
        <v>228</v>
      </c>
      <c r="T46" s="183" t="s">
        <v>207</v>
      </c>
      <c r="U46" s="158">
        <v>0</v>
      </c>
      <c r="V46" s="158">
        <f t="shared" si="6"/>
        <v>0</v>
      </c>
      <c r="W46" s="158"/>
      <c r="X46" s="158" t="s">
        <v>197</v>
      </c>
      <c r="Y46" s="158" t="s">
        <v>198</v>
      </c>
      <c r="Z46" s="148"/>
      <c r="AA46" s="148"/>
      <c r="AB46" s="148"/>
      <c r="AC46" s="148"/>
      <c r="AD46" s="148"/>
      <c r="AE46" s="148"/>
      <c r="AF46" s="148"/>
      <c r="AG46" s="148" t="s">
        <v>208</v>
      </c>
      <c r="AH46" s="148"/>
      <c r="AI46" s="148"/>
      <c r="AJ46" s="148"/>
      <c r="AK46" s="148"/>
      <c r="AL46" s="148"/>
      <c r="AM46" s="148"/>
      <c r="AN46" s="148"/>
      <c r="AO46" s="148"/>
      <c r="AP46" s="148"/>
      <c r="AQ46" s="148"/>
      <c r="AR46" s="148"/>
      <c r="AS46" s="148"/>
      <c r="AT46" s="148"/>
      <c r="AU46" s="148"/>
      <c r="AV46" s="148"/>
      <c r="AW46" s="148"/>
      <c r="AX46" s="148"/>
      <c r="AY46" s="148"/>
      <c r="AZ46" s="148"/>
      <c r="BA46" s="148"/>
      <c r="BB46" s="148"/>
      <c r="BC46" s="148"/>
      <c r="BD46" s="148"/>
      <c r="BE46" s="148"/>
      <c r="BF46" s="148"/>
      <c r="BG46" s="148"/>
      <c r="BH46" s="148"/>
    </row>
    <row r="47" spans="1:60" outlineLevel="1" x14ac:dyDescent="0.2">
      <c r="A47" s="177">
        <v>24</v>
      </c>
      <c r="B47" s="178" t="s">
        <v>270</v>
      </c>
      <c r="C47" s="187" t="s">
        <v>271</v>
      </c>
      <c r="D47" s="179" t="s">
        <v>206</v>
      </c>
      <c r="E47" s="180">
        <v>16</v>
      </c>
      <c r="F47" s="181"/>
      <c r="G47" s="182">
        <f t="shared" si="0"/>
        <v>0</v>
      </c>
      <c r="H47" s="181"/>
      <c r="I47" s="182">
        <f t="shared" si="1"/>
        <v>0</v>
      </c>
      <c r="J47" s="181"/>
      <c r="K47" s="182">
        <f t="shared" si="2"/>
        <v>0</v>
      </c>
      <c r="L47" s="182">
        <v>21</v>
      </c>
      <c r="M47" s="182">
        <f t="shared" si="3"/>
        <v>0</v>
      </c>
      <c r="N47" s="180">
        <v>0</v>
      </c>
      <c r="O47" s="180">
        <f t="shared" si="4"/>
        <v>0</v>
      </c>
      <c r="P47" s="180">
        <v>0</v>
      </c>
      <c r="Q47" s="180">
        <f t="shared" si="5"/>
        <v>0</v>
      </c>
      <c r="R47" s="182"/>
      <c r="S47" s="182" t="s">
        <v>228</v>
      </c>
      <c r="T47" s="183" t="s">
        <v>207</v>
      </c>
      <c r="U47" s="158">
        <v>0</v>
      </c>
      <c r="V47" s="158">
        <f t="shared" si="6"/>
        <v>0</v>
      </c>
      <c r="W47" s="158"/>
      <c r="X47" s="158" t="s">
        <v>197</v>
      </c>
      <c r="Y47" s="158" t="s">
        <v>198</v>
      </c>
      <c r="Z47" s="148"/>
      <c r="AA47" s="148"/>
      <c r="AB47" s="148"/>
      <c r="AC47" s="148"/>
      <c r="AD47" s="148"/>
      <c r="AE47" s="148"/>
      <c r="AF47" s="148"/>
      <c r="AG47" s="148" t="s">
        <v>208</v>
      </c>
      <c r="AH47" s="148"/>
      <c r="AI47" s="148"/>
      <c r="AJ47" s="148"/>
      <c r="AK47" s="148"/>
      <c r="AL47" s="148"/>
      <c r="AM47" s="148"/>
      <c r="AN47" s="148"/>
      <c r="AO47" s="148"/>
      <c r="AP47" s="148"/>
      <c r="AQ47" s="148"/>
      <c r="AR47" s="148"/>
      <c r="AS47" s="148"/>
      <c r="AT47" s="148"/>
      <c r="AU47" s="148"/>
      <c r="AV47" s="148"/>
      <c r="AW47" s="148"/>
      <c r="AX47" s="148"/>
      <c r="AY47" s="148"/>
      <c r="AZ47" s="148"/>
      <c r="BA47" s="148"/>
      <c r="BB47" s="148"/>
      <c r="BC47" s="148"/>
      <c r="BD47" s="148"/>
      <c r="BE47" s="148"/>
      <c r="BF47" s="148"/>
      <c r="BG47" s="148"/>
      <c r="BH47" s="148"/>
    </row>
    <row r="48" spans="1:60" outlineLevel="1" x14ac:dyDescent="0.2">
      <c r="A48" s="177">
        <v>25</v>
      </c>
      <c r="B48" s="178" t="s">
        <v>272</v>
      </c>
      <c r="C48" s="187" t="s">
        <v>273</v>
      </c>
      <c r="D48" s="179" t="s">
        <v>206</v>
      </c>
      <c r="E48" s="180">
        <v>16</v>
      </c>
      <c r="F48" s="181"/>
      <c r="G48" s="182">
        <f t="shared" si="0"/>
        <v>0</v>
      </c>
      <c r="H48" s="181"/>
      <c r="I48" s="182">
        <f t="shared" si="1"/>
        <v>0</v>
      </c>
      <c r="J48" s="181"/>
      <c r="K48" s="182">
        <f t="shared" si="2"/>
        <v>0</v>
      </c>
      <c r="L48" s="182">
        <v>21</v>
      </c>
      <c r="M48" s="182">
        <f t="shared" si="3"/>
        <v>0</v>
      </c>
      <c r="N48" s="180">
        <v>0</v>
      </c>
      <c r="O48" s="180">
        <f t="shared" si="4"/>
        <v>0</v>
      </c>
      <c r="P48" s="180">
        <v>0</v>
      </c>
      <c r="Q48" s="180">
        <f t="shared" si="5"/>
        <v>0</v>
      </c>
      <c r="R48" s="182"/>
      <c r="S48" s="182" t="s">
        <v>228</v>
      </c>
      <c r="T48" s="183" t="s">
        <v>207</v>
      </c>
      <c r="U48" s="158">
        <v>0</v>
      </c>
      <c r="V48" s="158">
        <f t="shared" si="6"/>
        <v>0</v>
      </c>
      <c r="W48" s="158"/>
      <c r="X48" s="158" t="s">
        <v>197</v>
      </c>
      <c r="Y48" s="158" t="s">
        <v>198</v>
      </c>
      <c r="Z48" s="148"/>
      <c r="AA48" s="148"/>
      <c r="AB48" s="148"/>
      <c r="AC48" s="148"/>
      <c r="AD48" s="148"/>
      <c r="AE48" s="148"/>
      <c r="AF48" s="148"/>
      <c r="AG48" s="148" t="s">
        <v>208</v>
      </c>
      <c r="AH48" s="148"/>
      <c r="AI48" s="148"/>
      <c r="AJ48" s="148"/>
      <c r="AK48" s="148"/>
      <c r="AL48" s="148"/>
      <c r="AM48" s="148"/>
      <c r="AN48" s="148"/>
      <c r="AO48" s="148"/>
      <c r="AP48" s="148"/>
      <c r="AQ48" s="148"/>
      <c r="AR48" s="148"/>
      <c r="AS48" s="148"/>
      <c r="AT48" s="148"/>
      <c r="AU48" s="148"/>
      <c r="AV48" s="148"/>
      <c r="AW48" s="148"/>
      <c r="AX48" s="148"/>
      <c r="AY48" s="148"/>
      <c r="AZ48" s="148"/>
      <c r="BA48" s="148"/>
      <c r="BB48" s="148"/>
      <c r="BC48" s="148"/>
      <c r="BD48" s="148"/>
      <c r="BE48" s="148"/>
      <c r="BF48" s="148"/>
      <c r="BG48" s="148"/>
      <c r="BH48" s="148"/>
    </row>
    <row r="49" spans="1:60" outlineLevel="1" x14ac:dyDescent="0.2">
      <c r="A49" s="177">
        <v>26</v>
      </c>
      <c r="B49" s="178" t="s">
        <v>274</v>
      </c>
      <c r="C49" s="187" t="s">
        <v>275</v>
      </c>
      <c r="D49" s="179" t="s">
        <v>276</v>
      </c>
      <c r="E49" s="180">
        <v>0.32</v>
      </c>
      <c r="F49" s="181"/>
      <c r="G49" s="182">
        <f t="shared" si="0"/>
        <v>0</v>
      </c>
      <c r="H49" s="181"/>
      <c r="I49" s="182">
        <f t="shared" si="1"/>
        <v>0</v>
      </c>
      <c r="J49" s="181"/>
      <c r="K49" s="182">
        <f t="shared" si="2"/>
        <v>0</v>
      </c>
      <c r="L49" s="182">
        <v>21</v>
      </c>
      <c r="M49" s="182">
        <f t="shared" si="3"/>
        <v>0</v>
      </c>
      <c r="N49" s="180">
        <v>1E-3</v>
      </c>
      <c r="O49" s="180">
        <f t="shared" si="4"/>
        <v>0</v>
      </c>
      <c r="P49" s="180">
        <v>0</v>
      </c>
      <c r="Q49" s="180">
        <f t="shared" si="5"/>
        <v>0</v>
      </c>
      <c r="R49" s="182"/>
      <c r="S49" s="182" t="s">
        <v>228</v>
      </c>
      <c r="T49" s="183" t="s">
        <v>207</v>
      </c>
      <c r="U49" s="158">
        <v>0</v>
      </c>
      <c r="V49" s="158">
        <f t="shared" si="6"/>
        <v>0</v>
      </c>
      <c r="W49" s="158"/>
      <c r="X49" s="158" t="s">
        <v>255</v>
      </c>
      <c r="Y49" s="158" t="s">
        <v>198</v>
      </c>
      <c r="Z49" s="148"/>
      <c r="AA49" s="148"/>
      <c r="AB49" s="148"/>
      <c r="AC49" s="148"/>
      <c r="AD49" s="148"/>
      <c r="AE49" s="148"/>
      <c r="AF49" s="148"/>
      <c r="AG49" s="148" t="s">
        <v>256</v>
      </c>
      <c r="AH49" s="148"/>
      <c r="AI49" s="148"/>
      <c r="AJ49" s="148"/>
      <c r="AK49" s="148"/>
      <c r="AL49" s="148"/>
      <c r="AM49" s="148"/>
      <c r="AN49" s="148"/>
      <c r="AO49" s="148"/>
      <c r="AP49" s="148"/>
      <c r="AQ49" s="148"/>
      <c r="AR49" s="148"/>
      <c r="AS49" s="148"/>
      <c r="AT49" s="148"/>
      <c r="AU49" s="148"/>
      <c r="AV49" s="148"/>
      <c r="AW49" s="148"/>
      <c r="AX49" s="148"/>
      <c r="AY49" s="148"/>
      <c r="AZ49" s="148"/>
      <c r="BA49" s="148"/>
      <c r="BB49" s="148"/>
      <c r="BC49" s="148"/>
      <c r="BD49" s="148"/>
      <c r="BE49" s="148"/>
      <c r="BF49" s="148"/>
      <c r="BG49" s="148"/>
      <c r="BH49" s="148"/>
    </row>
    <row r="50" spans="1:60" x14ac:dyDescent="0.2">
      <c r="A50" s="162" t="s">
        <v>189</v>
      </c>
      <c r="B50" s="163" t="s">
        <v>114</v>
      </c>
      <c r="C50" s="184" t="s">
        <v>115</v>
      </c>
      <c r="D50" s="164"/>
      <c r="E50" s="165"/>
      <c r="F50" s="166"/>
      <c r="G50" s="166">
        <f>SUMIF(AG51:AG52,"&lt;&gt;NOR",G51:G52)</f>
        <v>0</v>
      </c>
      <c r="H50" s="166"/>
      <c r="I50" s="166">
        <f>SUM(I51:I52)</f>
        <v>0</v>
      </c>
      <c r="J50" s="166"/>
      <c r="K50" s="166">
        <f>SUM(K51:K52)</f>
        <v>0</v>
      </c>
      <c r="L50" s="166"/>
      <c r="M50" s="166">
        <f>SUM(M51:M52)</f>
        <v>0</v>
      </c>
      <c r="N50" s="165"/>
      <c r="O50" s="165">
        <f>SUM(O51:O52)</f>
        <v>0</v>
      </c>
      <c r="P50" s="165"/>
      <c r="Q50" s="165">
        <f>SUM(Q51:Q52)</f>
        <v>0</v>
      </c>
      <c r="R50" s="166"/>
      <c r="S50" s="166"/>
      <c r="T50" s="167"/>
      <c r="U50" s="161"/>
      <c r="V50" s="161">
        <f>SUM(V51:V52)</f>
        <v>0</v>
      </c>
      <c r="W50" s="161"/>
      <c r="X50" s="161"/>
      <c r="Y50" s="161"/>
      <c r="AG50" t="s">
        <v>190</v>
      </c>
    </row>
    <row r="51" spans="1:60" outlineLevel="1" x14ac:dyDescent="0.2">
      <c r="A51" s="177">
        <v>27</v>
      </c>
      <c r="B51" s="178" t="s">
        <v>566</v>
      </c>
      <c r="C51" s="187" t="s">
        <v>567</v>
      </c>
      <c r="D51" s="179" t="s">
        <v>206</v>
      </c>
      <c r="E51" s="180">
        <v>6.75</v>
      </c>
      <c r="F51" s="181"/>
      <c r="G51" s="182">
        <f>ROUND(E51*F51,2)</f>
        <v>0</v>
      </c>
      <c r="H51" s="181"/>
      <c r="I51" s="182">
        <f>ROUND(E51*H51,2)</f>
        <v>0</v>
      </c>
      <c r="J51" s="181"/>
      <c r="K51" s="182">
        <f>ROUND(E51*J51,2)</f>
        <v>0</v>
      </c>
      <c r="L51" s="182">
        <v>21</v>
      </c>
      <c r="M51" s="182">
        <f>G51*(1+L51/100)</f>
        <v>0</v>
      </c>
      <c r="N51" s="180">
        <v>1E-4</v>
      </c>
      <c r="O51" s="180">
        <f>ROUND(E51*N51,2)</f>
        <v>0</v>
      </c>
      <c r="P51" s="180">
        <v>0</v>
      </c>
      <c r="Q51" s="180">
        <f>ROUND(E51*P51,2)</f>
        <v>0</v>
      </c>
      <c r="R51" s="182"/>
      <c r="S51" s="182" t="s">
        <v>228</v>
      </c>
      <c r="T51" s="183" t="s">
        <v>207</v>
      </c>
      <c r="U51" s="158">
        <v>0</v>
      </c>
      <c r="V51" s="158">
        <f>ROUND(E51*U51,2)</f>
        <v>0</v>
      </c>
      <c r="W51" s="158"/>
      <c r="X51" s="158" t="s">
        <v>197</v>
      </c>
      <c r="Y51" s="158" t="s">
        <v>198</v>
      </c>
      <c r="Z51" s="148"/>
      <c r="AA51" s="148"/>
      <c r="AB51" s="148"/>
      <c r="AC51" s="148"/>
      <c r="AD51" s="148"/>
      <c r="AE51" s="148"/>
      <c r="AF51" s="148"/>
      <c r="AG51" s="148" t="s">
        <v>208</v>
      </c>
      <c r="AH51" s="148"/>
      <c r="AI51" s="148"/>
      <c r="AJ51" s="148"/>
      <c r="AK51" s="148"/>
      <c r="AL51" s="148"/>
      <c r="AM51" s="148"/>
      <c r="AN51" s="148"/>
      <c r="AO51" s="148"/>
      <c r="AP51" s="148"/>
      <c r="AQ51" s="148"/>
      <c r="AR51" s="148"/>
      <c r="AS51" s="148"/>
      <c r="AT51" s="148"/>
      <c r="AU51" s="148"/>
      <c r="AV51" s="148"/>
      <c r="AW51" s="148"/>
      <c r="AX51" s="148"/>
      <c r="AY51" s="148"/>
      <c r="AZ51" s="148"/>
      <c r="BA51" s="148"/>
      <c r="BB51" s="148"/>
      <c r="BC51" s="148"/>
      <c r="BD51" s="148"/>
      <c r="BE51" s="148"/>
      <c r="BF51" s="148"/>
      <c r="BG51" s="148"/>
      <c r="BH51" s="148"/>
    </row>
    <row r="52" spans="1:60" outlineLevel="1" x14ac:dyDescent="0.2">
      <c r="A52" s="177">
        <v>28</v>
      </c>
      <c r="B52" s="178" t="s">
        <v>568</v>
      </c>
      <c r="C52" s="187" t="s">
        <v>569</v>
      </c>
      <c r="D52" s="179" t="s">
        <v>206</v>
      </c>
      <c r="E52" s="180">
        <v>8.1</v>
      </c>
      <c r="F52" s="181"/>
      <c r="G52" s="182">
        <f>ROUND(E52*F52,2)</f>
        <v>0</v>
      </c>
      <c r="H52" s="181"/>
      <c r="I52" s="182">
        <f>ROUND(E52*H52,2)</f>
        <v>0</v>
      </c>
      <c r="J52" s="181"/>
      <c r="K52" s="182">
        <f>ROUND(E52*J52,2)</f>
        <v>0</v>
      </c>
      <c r="L52" s="182">
        <v>21</v>
      </c>
      <c r="M52" s="182">
        <f>G52*(1+L52/100)</f>
        <v>0</v>
      </c>
      <c r="N52" s="180">
        <v>2.9999999999999997E-4</v>
      </c>
      <c r="O52" s="180">
        <f>ROUND(E52*N52,2)</f>
        <v>0</v>
      </c>
      <c r="P52" s="180">
        <v>0</v>
      </c>
      <c r="Q52" s="180">
        <f>ROUND(E52*P52,2)</f>
        <v>0</v>
      </c>
      <c r="R52" s="182"/>
      <c r="S52" s="182" t="s">
        <v>228</v>
      </c>
      <c r="T52" s="183" t="s">
        <v>207</v>
      </c>
      <c r="U52" s="158">
        <v>0</v>
      </c>
      <c r="V52" s="158">
        <f>ROUND(E52*U52,2)</f>
        <v>0</v>
      </c>
      <c r="W52" s="158"/>
      <c r="X52" s="158" t="s">
        <v>255</v>
      </c>
      <c r="Y52" s="158" t="s">
        <v>198</v>
      </c>
      <c r="Z52" s="148"/>
      <c r="AA52" s="148"/>
      <c r="AB52" s="148"/>
      <c r="AC52" s="148"/>
      <c r="AD52" s="148"/>
      <c r="AE52" s="148"/>
      <c r="AF52" s="148"/>
      <c r="AG52" s="148" t="s">
        <v>256</v>
      </c>
      <c r="AH52" s="148"/>
      <c r="AI52" s="148"/>
      <c r="AJ52" s="148"/>
      <c r="AK52" s="148"/>
      <c r="AL52" s="148"/>
      <c r="AM52" s="148"/>
      <c r="AN52" s="148"/>
      <c r="AO52" s="148"/>
      <c r="AP52" s="148"/>
      <c r="AQ52" s="148"/>
      <c r="AR52" s="148"/>
      <c r="AS52" s="148"/>
      <c r="AT52" s="148"/>
      <c r="AU52" s="148"/>
      <c r="AV52" s="148"/>
      <c r="AW52" s="148"/>
      <c r="AX52" s="148"/>
      <c r="AY52" s="148"/>
      <c r="AZ52" s="148"/>
      <c r="BA52" s="148"/>
      <c r="BB52" s="148"/>
      <c r="BC52" s="148"/>
      <c r="BD52" s="148"/>
      <c r="BE52" s="148"/>
      <c r="BF52" s="148"/>
      <c r="BG52" s="148"/>
      <c r="BH52" s="148"/>
    </row>
    <row r="53" spans="1:60" x14ac:dyDescent="0.2">
      <c r="A53" s="162" t="s">
        <v>189</v>
      </c>
      <c r="B53" s="163" t="s">
        <v>116</v>
      </c>
      <c r="C53" s="184" t="s">
        <v>117</v>
      </c>
      <c r="D53" s="164"/>
      <c r="E53" s="165"/>
      <c r="F53" s="166"/>
      <c r="G53" s="166">
        <f>SUMIF(AG54:AG59,"&lt;&gt;NOR",G54:G59)</f>
        <v>0</v>
      </c>
      <c r="H53" s="166"/>
      <c r="I53" s="166">
        <f>SUM(I54:I59)</f>
        <v>0</v>
      </c>
      <c r="J53" s="166"/>
      <c r="K53" s="166">
        <f>SUM(K54:K59)</f>
        <v>0</v>
      </c>
      <c r="L53" s="166"/>
      <c r="M53" s="166">
        <f>SUM(M54:M59)</f>
        <v>0</v>
      </c>
      <c r="N53" s="165"/>
      <c r="O53" s="165">
        <f>SUM(O54:O59)</f>
        <v>5.67</v>
      </c>
      <c r="P53" s="165"/>
      <c r="Q53" s="165">
        <f>SUM(Q54:Q59)</f>
        <v>0</v>
      </c>
      <c r="R53" s="166"/>
      <c r="S53" s="166"/>
      <c r="T53" s="167"/>
      <c r="U53" s="161"/>
      <c r="V53" s="161">
        <f>SUM(V54:V59)</f>
        <v>5.2200000000000006</v>
      </c>
      <c r="W53" s="161"/>
      <c r="X53" s="161"/>
      <c r="Y53" s="161"/>
      <c r="AG53" t="s">
        <v>190</v>
      </c>
    </row>
    <row r="54" spans="1:60" outlineLevel="1" x14ac:dyDescent="0.2">
      <c r="A54" s="169">
        <v>29</v>
      </c>
      <c r="B54" s="170" t="s">
        <v>570</v>
      </c>
      <c r="C54" s="185" t="s">
        <v>571</v>
      </c>
      <c r="D54" s="171" t="s">
        <v>193</v>
      </c>
      <c r="E54" s="172">
        <v>1.35</v>
      </c>
      <c r="F54" s="173"/>
      <c r="G54" s="174">
        <f>ROUND(E54*F54,2)</f>
        <v>0</v>
      </c>
      <c r="H54" s="173"/>
      <c r="I54" s="174">
        <f>ROUND(E54*H54,2)</f>
        <v>0</v>
      </c>
      <c r="J54" s="173"/>
      <c r="K54" s="174">
        <f>ROUND(E54*J54,2)</f>
        <v>0</v>
      </c>
      <c r="L54" s="174">
        <v>21</v>
      </c>
      <c r="M54" s="174">
        <f>G54*(1+L54/100)</f>
        <v>0</v>
      </c>
      <c r="N54" s="172">
        <v>1.8907700000000001</v>
      </c>
      <c r="O54" s="172">
        <f>ROUND(E54*N54,2)</f>
        <v>2.5499999999999998</v>
      </c>
      <c r="P54" s="172">
        <v>0</v>
      </c>
      <c r="Q54" s="172">
        <f>ROUND(E54*P54,2)</f>
        <v>0</v>
      </c>
      <c r="R54" s="174" t="s">
        <v>224</v>
      </c>
      <c r="S54" s="174" t="s">
        <v>195</v>
      </c>
      <c r="T54" s="175" t="s">
        <v>207</v>
      </c>
      <c r="U54" s="158">
        <v>1.3169999999999999</v>
      </c>
      <c r="V54" s="158">
        <f>ROUND(E54*U54,2)</f>
        <v>1.78</v>
      </c>
      <c r="W54" s="158"/>
      <c r="X54" s="158" t="s">
        <v>197</v>
      </c>
      <c r="Y54" s="158" t="s">
        <v>198</v>
      </c>
      <c r="Z54" s="148"/>
      <c r="AA54" s="148"/>
      <c r="AB54" s="148"/>
      <c r="AC54" s="148"/>
      <c r="AD54" s="148"/>
      <c r="AE54" s="148"/>
      <c r="AF54" s="148"/>
      <c r="AG54" s="148" t="s">
        <v>208</v>
      </c>
      <c r="AH54" s="148"/>
      <c r="AI54" s="148"/>
      <c r="AJ54" s="148"/>
      <c r="AK54" s="148"/>
      <c r="AL54" s="148"/>
      <c r="AM54" s="148"/>
      <c r="AN54" s="148"/>
      <c r="AO54" s="148"/>
      <c r="AP54" s="148"/>
      <c r="AQ54" s="148"/>
      <c r="AR54" s="148"/>
      <c r="AS54" s="148"/>
      <c r="AT54" s="148"/>
      <c r="AU54" s="148"/>
      <c r="AV54" s="148"/>
      <c r="AW54" s="148"/>
      <c r="AX54" s="148"/>
      <c r="AY54" s="148"/>
      <c r="AZ54" s="148"/>
      <c r="BA54" s="148"/>
      <c r="BB54" s="148"/>
      <c r="BC54" s="148"/>
      <c r="BD54" s="148"/>
      <c r="BE54" s="148"/>
      <c r="BF54" s="148"/>
      <c r="BG54" s="148"/>
      <c r="BH54" s="148"/>
    </row>
    <row r="55" spans="1:60" outlineLevel="2" x14ac:dyDescent="0.2">
      <c r="A55" s="155"/>
      <c r="B55" s="156"/>
      <c r="C55" s="247" t="s">
        <v>225</v>
      </c>
      <c r="D55" s="248"/>
      <c r="E55" s="248"/>
      <c r="F55" s="248"/>
      <c r="G55" s="248"/>
      <c r="H55" s="158"/>
      <c r="I55" s="158"/>
      <c r="J55" s="158"/>
      <c r="K55" s="158"/>
      <c r="L55" s="158"/>
      <c r="M55" s="158"/>
      <c r="N55" s="157"/>
      <c r="O55" s="157"/>
      <c r="P55" s="157"/>
      <c r="Q55" s="157"/>
      <c r="R55" s="158"/>
      <c r="S55" s="158"/>
      <c r="T55" s="158"/>
      <c r="U55" s="158"/>
      <c r="V55" s="158"/>
      <c r="W55" s="158"/>
      <c r="X55" s="158"/>
      <c r="Y55" s="158"/>
      <c r="Z55" s="148"/>
      <c r="AA55" s="148"/>
      <c r="AB55" s="148"/>
      <c r="AC55" s="148"/>
      <c r="AD55" s="148"/>
      <c r="AE55" s="148"/>
      <c r="AF55" s="148"/>
      <c r="AG55" s="148" t="s">
        <v>201</v>
      </c>
      <c r="AH55" s="148"/>
      <c r="AI55" s="148"/>
      <c r="AJ55" s="148"/>
      <c r="AK55" s="148"/>
      <c r="AL55" s="148"/>
      <c r="AM55" s="148"/>
      <c r="AN55" s="148"/>
      <c r="AO55" s="148"/>
      <c r="AP55" s="148"/>
      <c r="AQ55" s="148"/>
      <c r="AR55" s="148"/>
      <c r="AS55" s="148"/>
      <c r="AT55" s="148"/>
      <c r="AU55" s="148"/>
      <c r="AV55" s="148"/>
      <c r="AW55" s="148"/>
      <c r="AX55" s="148"/>
      <c r="AY55" s="148"/>
      <c r="AZ55" s="148"/>
      <c r="BA55" s="148"/>
      <c r="BB55" s="148"/>
      <c r="BC55" s="148"/>
      <c r="BD55" s="148"/>
      <c r="BE55" s="148"/>
      <c r="BF55" s="148"/>
      <c r="BG55" s="148"/>
      <c r="BH55" s="148"/>
    </row>
    <row r="56" spans="1:60" ht="22.5" outlineLevel="1" x14ac:dyDescent="0.2">
      <c r="A56" s="169">
        <v>30</v>
      </c>
      <c r="B56" s="170" t="s">
        <v>572</v>
      </c>
      <c r="C56" s="185" t="s">
        <v>573</v>
      </c>
      <c r="D56" s="171" t="s">
        <v>193</v>
      </c>
      <c r="E56" s="172">
        <v>1.35</v>
      </c>
      <c r="F56" s="173"/>
      <c r="G56" s="174">
        <f>ROUND(E56*F56,2)</f>
        <v>0</v>
      </c>
      <c r="H56" s="173"/>
      <c r="I56" s="174">
        <f>ROUND(E56*H56,2)</f>
        <v>0</v>
      </c>
      <c r="J56" s="173"/>
      <c r="K56" s="174">
        <f>ROUND(E56*J56,2)</f>
        <v>0</v>
      </c>
      <c r="L56" s="174">
        <v>21</v>
      </c>
      <c r="M56" s="174">
        <f>G56*(1+L56/100)</f>
        <v>0</v>
      </c>
      <c r="N56" s="172">
        <v>2.3010199999999998</v>
      </c>
      <c r="O56" s="172">
        <f>ROUND(E56*N56,2)</f>
        <v>3.11</v>
      </c>
      <c r="P56" s="172">
        <v>0</v>
      </c>
      <c r="Q56" s="172">
        <f>ROUND(E56*P56,2)</f>
        <v>0</v>
      </c>
      <c r="R56" s="174" t="s">
        <v>224</v>
      </c>
      <c r="S56" s="174" t="s">
        <v>195</v>
      </c>
      <c r="T56" s="175" t="s">
        <v>207</v>
      </c>
      <c r="U56" s="158">
        <v>1.4490000000000001</v>
      </c>
      <c r="V56" s="158">
        <f>ROUND(E56*U56,2)</f>
        <v>1.96</v>
      </c>
      <c r="W56" s="158"/>
      <c r="X56" s="158" t="s">
        <v>197</v>
      </c>
      <c r="Y56" s="158" t="s">
        <v>198</v>
      </c>
      <c r="Z56" s="148"/>
      <c r="AA56" s="148"/>
      <c r="AB56" s="148"/>
      <c r="AC56" s="148"/>
      <c r="AD56" s="148"/>
      <c r="AE56" s="148"/>
      <c r="AF56" s="148"/>
      <c r="AG56" s="148" t="s">
        <v>208</v>
      </c>
      <c r="AH56" s="148"/>
      <c r="AI56" s="148"/>
      <c r="AJ56" s="148"/>
      <c r="AK56" s="148"/>
      <c r="AL56" s="148"/>
      <c r="AM56" s="148"/>
      <c r="AN56" s="148"/>
      <c r="AO56" s="148"/>
      <c r="AP56" s="148"/>
      <c r="AQ56" s="148"/>
      <c r="AR56" s="148"/>
      <c r="AS56" s="148"/>
      <c r="AT56" s="148"/>
      <c r="AU56" s="148"/>
      <c r="AV56" s="148"/>
      <c r="AW56" s="148"/>
      <c r="AX56" s="148"/>
      <c r="AY56" s="148"/>
      <c r="AZ56" s="148"/>
      <c r="BA56" s="148"/>
      <c r="BB56" s="148"/>
      <c r="BC56" s="148"/>
      <c r="BD56" s="148"/>
      <c r="BE56" s="148"/>
      <c r="BF56" s="148"/>
      <c r="BG56" s="148"/>
      <c r="BH56" s="148"/>
    </row>
    <row r="57" spans="1:60" outlineLevel="2" x14ac:dyDescent="0.2">
      <c r="A57" s="155"/>
      <c r="B57" s="156"/>
      <c r="C57" s="247" t="s">
        <v>574</v>
      </c>
      <c r="D57" s="248"/>
      <c r="E57" s="248"/>
      <c r="F57" s="248"/>
      <c r="G57" s="248"/>
      <c r="H57" s="158"/>
      <c r="I57" s="158"/>
      <c r="J57" s="158"/>
      <c r="K57" s="158"/>
      <c r="L57" s="158"/>
      <c r="M57" s="158"/>
      <c r="N57" s="157"/>
      <c r="O57" s="157"/>
      <c r="P57" s="157"/>
      <c r="Q57" s="157"/>
      <c r="R57" s="158"/>
      <c r="S57" s="158"/>
      <c r="T57" s="158"/>
      <c r="U57" s="158"/>
      <c r="V57" s="158"/>
      <c r="W57" s="158"/>
      <c r="X57" s="158"/>
      <c r="Y57" s="158"/>
      <c r="Z57" s="148"/>
      <c r="AA57" s="148"/>
      <c r="AB57" s="148"/>
      <c r="AC57" s="148"/>
      <c r="AD57" s="148"/>
      <c r="AE57" s="148"/>
      <c r="AF57" s="148"/>
      <c r="AG57" s="148" t="s">
        <v>201</v>
      </c>
      <c r="AH57" s="148"/>
      <c r="AI57" s="148"/>
      <c r="AJ57" s="148"/>
      <c r="AK57" s="148"/>
      <c r="AL57" s="148"/>
      <c r="AM57" s="148"/>
      <c r="AN57" s="148"/>
      <c r="AO57" s="148"/>
      <c r="AP57" s="148"/>
      <c r="AQ57" s="148"/>
      <c r="AR57" s="148"/>
      <c r="AS57" s="148"/>
      <c r="AT57" s="148"/>
      <c r="AU57" s="148"/>
      <c r="AV57" s="148"/>
      <c r="AW57" s="148"/>
      <c r="AX57" s="148"/>
      <c r="AY57" s="148"/>
      <c r="AZ57" s="148"/>
      <c r="BA57" s="148"/>
      <c r="BB57" s="148"/>
      <c r="BC57" s="148"/>
      <c r="BD57" s="148"/>
      <c r="BE57" s="148"/>
      <c r="BF57" s="148"/>
      <c r="BG57" s="148"/>
      <c r="BH57" s="148"/>
    </row>
    <row r="58" spans="1:60" ht="22.5" outlineLevel="1" x14ac:dyDescent="0.2">
      <c r="A58" s="169">
        <v>31</v>
      </c>
      <c r="B58" s="170" t="s">
        <v>575</v>
      </c>
      <c r="C58" s="185" t="s">
        <v>576</v>
      </c>
      <c r="D58" s="171" t="s">
        <v>206</v>
      </c>
      <c r="E58" s="172">
        <v>1.8</v>
      </c>
      <c r="F58" s="173"/>
      <c r="G58" s="174">
        <f>ROUND(E58*F58,2)</f>
        <v>0</v>
      </c>
      <c r="H58" s="173"/>
      <c r="I58" s="174">
        <f>ROUND(E58*H58,2)</f>
        <v>0</v>
      </c>
      <c r="J58" s="173"/>
      <c r="K58" s="174">
        <f>ROUND(E58*J58,2)</f>
        <v>0</v>
      </c>
      <c r="L58" s="174">
        <v>21</v>
      </c>
      <c r="M58" s="174">
        <f>G58*(1+L58/100)</f>
        <v>0</v>
      </c>
      <c r="N58" s="172">
        <v>6.3200000000000001E-3</v>
      </c>
      <c r="O58" s="172">
        <f>ROUND(E58*N58,2)</f>
        <v>0.01</v>
      </c>
      <c r="P58" s="172">
        <v>0</v>
      </c>
      <c r="Q58" s="172">
        <f>ROUND(E58*P58,2)</f>
        <v>0</v>
      </c>
      <c r="R58" s="174" t="s">
        <v>224</v>
      </c>
      <c r="S58" s="174" t="s">
        <v>195</v>
      </c>
      <c r="T58" s="175" t="s">
        <v>207</v>
      </c>
      <c r="U58" s="158">
        <v>0.82099999999999995</v>
      </c>
      <c r="V58" s="158">
        <f>ROUND(E58*U58,2)</f>
        <v>1.48</v>
      </c>
      <c r="W58" s="158"/>
      <c r="X58" s="158" t="s">
        <v>197</v>
      </c>
      <c r="Y58" s="158" t="s">
        <v>198</v>
      </c>
      <c r="Z58" s="148"/>
      <c r="AA58" s="148"/>
      <c r="AB58" s="148"/>
      <c r="AC58" s="148"/>
      <c r="AD58" s="148"/>
      <c r="AE58" s="148"/>
      <c r="AF58" s="148"/>
      <c r="AG58" s="148" t="s">
        <v>208</v>
      </c>
      <c r="AH58" s="148"/>
      <c r="AI58" s="148"/>
      <c r="AJ58" s="148"/>
      <c r="AK58" s="148"/>
      <c r="AL58" s="148"/>
      <c r="AM58" s="148"/>
      <c r="AN58" s="148"/>
      <c r="AO58" s="148"/>
      <c r="AP58" s="148"/>
      <c r="AQ58" s="148"/>
      <c r="AR58" s="148"/>
      <c r="AS58" s="148"/>
      <c r="AT58" s="148"/>
      <c r="AU58" s="148"/>
      <c r="AV58" s="148"/>
      <c r="AW58" s="148"/>
      <c r="AX58" s="148"/>
      <c r="AY58" s="148"/>
      <c r="AZ58" s="148"/>
      <c r="BA58" s="148"/>
      <c r="BB58" s="148"/>
      <c r="BC58" s="148"/>
      <c r="BD58" s="148"/>
      <c r="BE58" s="148"/>
      <c r="BF58" s="148"/>
      <c r="BG58" s="148"/>
      <c r="BH58" s="148"/>
    </row>
    <row r="59" spans="1:60" outlineLevel="2" x14ac:dyDescent="0.2">
      <c r="A59" s="155"/>
      <c r="B59" s="156"/>
      <c r="C59" s="247" t="s">
        <v>225</v>
      </c>
      <c r="D59" s="248"/>
      <c r="E59" s="248"/>
      <c r="F59" s="248"/>
      <c r="G59" s="248"/>
      <c r="H59" s="158"/>
      <c r="I59" s="158"/>
      <c r="J59" s="158"/>
      <c r="K59" s="158"/>
      <c r="L59" s="158"/>
      <c r="M59" s="158"/>
      <c r="N59" s="157"/>
      <c r="O59" s="157"/>
      <c r="P59" s="157"/>
      <c r="Q59" s="157"/>
      <c r="R59" s="158"/>
      <c r="S59" s="158"/>
      <c r="T59" s="158"/>
      <c r="U59" s="158"/>
      <c r="V59" s="158"/>
      <c r="W59" s="158"/>
      <c r="X59" s="158"/>
      <c r="Y59" s="158"/>
      <c r="Z59" s="148"/>
      <c r="AA59" s="148"/>
      <c r="AB59" s="148"/>
      <c r="AC59" s="148"/>
      <c r="AD59" s="148"/>
      <c r="AE59" s="148"/>
      <c r="AF59" s="148"/>
      <c r="AG59" s="148" t="s">
        <v>201</v>
      </c>
      <c r="AH59" s="148"/>
      <c r="AI59" s="148"/>
      <c r="AJ59" s="148"/>
      <c r="AK59" s="148"/>
      <c r="AL59" s="148"/>
      <c r="AM59" s="148"/>
      <c r="AN59" s="148"/>
      <c r="AO59" s="148"/>
      <c r="AP59" s="148"/>
      <c r="AQ59" s="148"/>
      <c r="AR59" s="148"/>
      <c r="AS59" s="148"/>
      <c r="AT59" s="148"/>
      <c r="AU59" s="148"/>
      <c r="AV59" s="148"/>
      <c r="AW59" s="148"/>
      <c r="AX59" s="148"/>
      <c r="AY59" s="148"/>
      <c r="AZ59" s="148"/>
      <c r="BA59" s="148"/>
      <c r="BB59" s="148"/>
      <c r="BC59" s="148"/>
      <c r="BD59" s="148"/>
      <c r="BE59" s="148"/>
      <c r="BF59" s="148"/>
      <c r="BG59" s="148"/>
      <c r="BH59" s="148"/>
    </row>
    <row r="60" spans="1:60" x14ac:dyDescent="0.2">
      <c r="A60" s="162" t="s">
        <v>189</v>
      </c>
      <c r="B60" s="163" t="s">
        <v>121</v>
      </c>
      <c r="C60" s="184" t="s">
        <v>122</v>
      </c>
      <c r="D60" s="164"/>
      <c r="E60" s="165"/>
      <c r="F60" s="166"/>
      <c r="G60" s="166">
        <f>SUMIF(AG61:AG62,"&lt;&gt;NOR",G61:G62)</f>
        <v>0</v>
      </c>
      <c r="H60" s="166"/>
      <c r="I60" s="166">
        <f>SUM(I61:I62)</f>
        <v>0</v>
      </c>
      <c r="J60" s="166"/>
      <c r="K60" s="166">
        <f>SUM(K61:K62)</f>
        <v>0</v>
      </c>
      <c r="L60" s="166"/>
      <c r="M60" s="166">
        <f>SUM(M61:M62)</f>
        <v>0</v>
      </c>
      <c r="N60" s="165"/>
      <c r="O60" s="165">
        <f>SUM(O61:O62)</f>
        <v>0</v>
      </c>
      <c r="P60" s="165"/>
      <c r="Q60" s="165">
        <f>SUM(Q61:Q62)</f>
        <v>0</v>
      </c>
      <c r="R60" s="166"/>
      <c r="S60" s="166"/>
      <c r="T60" s="167"/>
      <c r="U60" s="161"/>
      <c r="V60" s="161">
        <f>SUM(V61:V62)</f>
        <v>1.6</v>
      </c>
      <c r="W60" s="161"/>
      <c r="X60" s="161"/>
      <c r="Y60" s="161"/>
      <c r="AG60" t="s">
        <v>190</v>
      </c>
    </row>
    <row r="61" spans="1:60" outlineLevel="1" x14ac:dyDescent="0.2">
      <c r="A61" s="169">
        <v>32</v>
      </c>
      <c r="B61" s="170" t="s">
        <v>309</v>
      </c>
      <c r="C61" s="185" t="s">
        <v>310</v>
      </c>
      <c r="D61" s="171" t="s">
        <v>288</v>
      </c>
      <c r="E61" s="172">
        <v>4</v>
      </c>
      <c r="F61" s="173"/>
      <c r="G61" s="174">
        <f>ROUND(E61*F61,2)</f>
        <v>0</v>
      </c>
      <c r="H61" s="173"/>
      <c r="I61" s="174">
        <f>ROUND(E61*H61,2)</f>
        <v>0</v>
      </c>
      <c r="J61" s="173"/>
      <c r="K61" s="174">
        <f>ROUND(E61*J61,2)</f>
        <v>0</v>
      </c>
      <c r="L61" s="174">
        <v>21</v>
      </c>
      <c r="M61" s="174">
        <f>G61*(1+L61/100)</f>
        <v>0</v>
      </c>
      <c r="N61" s="172">
        <v>2.4000000000000001E-4</v>
      </c>
      <c r="O61" s="172">
        <f>ROUND(E61*N61,2)</f>
        <v>0</v>
      </c>
      <c r="P61" s="172">
        <v>0</v>
      </c>
      <c r="Q61" s="172">
        <f>ROUND(E61*P61,2)</f>
        <v>0</v>
      </c>
      <c r="R61" s="174"/>
      <c r="S61" s="174" t="s">
        <v>301</v>
      </c>
      <c r="T61" s="175" t="s">
        <v>302</v>
      </c>
      <c r="U61" s="158">
        <v>0.4</v>
      </c>
      <c r="V61" s="158">
        <f>ROUND(E61*U61,2)</f>
        <v>1.6</v>
      </c>
      <c r="W61" s="158"/>
      <c r="X61" s="158" t="s">
        <v>197</v>
      </c>
      <c r="Y61" s="158" t="s">
        <v>198</v>
      </c>
      <c r="Z61" s="148"/>
      <c r="AA61" s="148"/>
      <c r="AB61" s="148"/>
      <c r="AC61" s="148"/>
      <c r="AD61" s="148"/>
      <c r="AE61" s="148"/>
      <c r="AF61" s="148"/>
      <c r="AG61" s="148" t="s">
        <v>199</v>
      </c>
      <c r="AH61" s="148"/>
      <c r="AI61" s="148"/>
      <c r="AJ61" s="148"/>
      <c r="AK61" s="148"/>
      <c r="AL61" s="148"/>
      <c r="AM61" s="148"/>
      <c r="AN61" s="148"/>
      <c r="AO61" s="148"/>
      <c r="AP61" s="148"/>
      <c r="AQ61" s="148"/>
      <c r="AR61" s="148"/>
      <c r="AS61" s="148"/>
      <c r="AT61" s="148"/>
      <c r="AU61" s="148"/>
      <c r="AV61" s="148"/>
      <c r="AW61" s="148"/>
      <c r="AX61" s="148"/>
      <c r="AY61" s="148"/>
      <c r="AZ61" s="148"/>
      <c r="BA61" s="148"/>
      <c r="BB61" s="148"/>
      <c r="BC61" s="148"/>
      <c r="BD61" s="148"/>
      <c r="BE61" s="148"/>
      <c r="BF61" s="148"/>
      <c r="BG61" s="148"/>
      <c r="BH61" s="148"/>
    </row>
    <row r="62" spans="1:60" outlineLevel="2" x14ac:dyDescent="0.2">
      <c r="A62" s="155"/>
      <c r="B62" s="156"/>
      <c r="C62" s="249" t="s">
        <v>311</v>
      </c>
      <c r="D62" s="250"/>
      <c r="E62" s="250"/>
      <c r="F62" s="250"/>
      <c r="G62" s="250"/>
      <c r="H62" s="158"/>
      <c r="I62" s="158"/>
      <c r="J62" s="158"/>
      <c r="K62" s="158"/>
      <c r="L62" s="158"/>
      <c r="M62" s="158"/>
      <c r="N62" s="157"/>
      <c r="O62" s="157"/>
      <c r="P62" s="157"/>
      <c r="Q62" s="157"/>
      <c r="R62" s="158"/>
      <c r="S62" s="158"/>
      <c r="T62" s="158"/>
      <c r="U62" s="158"/>
      <c r="V62" s="158"/>
      <c r="W62" s="158"/>
      <c r="X62" s="158"/>
      <c r="Y62" s="158"/>
      <c r="Z62" s="148"/>
      <c r="AA62" s="148"/>
      <c r="AB62" s="148"/>
      <c r="AC62" s="148"/>
      <c r="AD62" s="148"/>
      <c r="AE62" s="148"/>
      <c r="AF62" s="148"/>
      <c r="AG62" s="148" t="s">
        <v>312</v>
      </c>
      <c r="AH62" s="148"/>
      <c r="AI62" s="148"/>
      <c r="AJ62" s="148"/>
      <c r="AK62" s="148"/>
      <c r="AL62" s="148"/>
      <c r="AM62" s="148"/>
      <c r="AN62" s="148"/>
      <c r="AO62" s="148"/>
      <c r="AP62" s="148"/>
      <c r="AQ62" s="148"/>
      <c r="AR62" s="148"/>
      <c r="AS62" s="148"/>
      <c r="AT62" s="148"/>
      <c r="AU62" s="148"/>
      <c r="AV62" s="148"/>
      <c r="AW62" s="148"/>
      <c r="AX62" s="148"/>
      <c r="AY62" s="148"/>
      <c r="AZ62" s="148"/>
      <c r="BA62" s="148"/>
      <c r="BB62" s="148"/>
      <c r="BC62" s="148"/>
      <c r="BD62" s="148"/>
      <c r="BE62" s="148"/>
      <c r="BF62" s="148"/>
      <c r="BG62" s="148"/>
      <c r="BH62" s="148"/>
    </row>
    <row r="63" spans="1:60" x14ac:dyDescent="0.2">
      <c r="A63" s="162" t="s">
        <v>189</v>
      </c>
      <c r="B63" s="163" t="s">
        <v>116</v>
      </c>
      <c r="C63" s="184" t="s">
        <v>117</v>
      </c>
      <c r="D63" s="164"/>
      <c r="E63" s="165"/>
      <c r="F63" s="166"/>
      <c r="G63" s="166">
        <f>SUMIF(AG64:AG64,"&lt;&gt;NOR",G64:G64)</f>
        <v>0</v>
      </c>
      <c r="H63" s="166"/>
      <c r="I63" s="166">
        <f>SUM(I64:I64)</f>
        <v>0</v>
      </c>
      <c r="J63" s="166"/>
      <c r="K63" s="166">
        <f>SUM(K64:K64)</f>
        <v>0</v>
      </c>
      <c r="L63" s="166"/>
      <c r="M63" s="166">
        <f>SUM(M64:M64)</f>
        <v>0</v>
      </c>
      <c r="N63" s="165"/>
      <c r="O63" s="165">
        <f>SUM(O64:O64)</f>
        <v>0.05</v>
      </c>
      <c r="P63" s="165"/>
      <c r="Q63" s="165">
        <f>SUM(Q64:Q64)</f>
        <v>0</v>
      </c>
      <c r="R63" s="166"/>
      <c r="S63" s="166"/>
      <c r="T63" s="167"/>
      <c r="U63" s="161"/>
      <c r="V63" s="161">
        <f>SUM(V64:V64)</f>
        <v>0</v>
      </c>
      <c r="W63" s="161"/>
      <c r="X63" s="161"/>
      <c r="Y63" s="161"/>
      <c r="AG63" t="s">
        <v>190</v>
      </c>
    </row>
    <row r="64" spans="1:60" ht="22.5" outlineLevel="1" x14ac:dyDescent="0.2">
      <c r="A64" s="177">
        <v>33</v>
      </c>
      <c r="B64" s="178" t="s">
        <v>577</v>
      </c>
      <c r="C64" s="187" t="s">
        <v>578</v>
      </c>
      <c r="D64" s="179" t="s">
        <v>246</v>
      </c>
      <c r="E64" s="180">
        <v>5.0999999999999997E-2</v>
      </c>
      <c r="F64" s="181"/>
      <c r="G64" s="182">
        <f>ROUND(E64*F64,2)</f>
        <v>0</v>
      </c>
      <c r="H64" s="181"/>
      <c r="I64" s="182">
        <f>ROUND(E64*H64,2)</f>
        <v>0</v>
      </c>
      <c r="J64" s="181"/>
      <c r="K64" s="182">
        <f>ROUND(E64*J64,2)</f>
        <v>0</v>
      </c>
      <c r="L64" s="182">
        <v>21</v>
      </c>
      <c r="M64" s="182">
        <f>G64*(1+L64/100)</f>
        <v>0</v>
      </c>
      <c r="N64" s="180">
        <v>1.06277</v>
      </c>
      <c r="O64" s="180">
        <f>ROUND(E64*N64,2)</f>
        <v>0.05</v>
      </c>
      <c r="P64" s="180">
        <v>0</v>
      </c>
      <c r="Q64" s="180">
        <f>ROUND(E64*P64,2)</f>
        <v>0</v>
      </c>
      <c r="R64" s="182"/>
      <c r="S64" s="182" t="s">
        <v>228</v>
      </c>
      <c r="T64" s="183" t="s">
        <v>207</v>
      </c>
      <c r="U64" s="158">
        <v>0</v>
      </c>
      <c r="V64" s="158">
        <f>ROUND(E64*U64,2)</f>
        <v>0</v>
      </c>
      <c r="W64" s="158"/>
      <c r="X64" s="158" t="s">
        <v>197</v>
      </c>
      <c r="Y64" s="158" t="s">
        <v>198</v>
      </c>
      <c r="Z64" s="148"/>
      <c r="AA64" s="148"/>
      <c r="AB64" s="148"/>
      <c r="AC64" s="148"/>
      <c r="AD64" s="148"/>
      <c r="AE64" s="148"/>
      <c r="AF64" s="148"/>
      <c r="AG64" s="148" t="s">
        <v>208</v>
      </c>
      <c r="AH64" s="148"/>
      <c r="AI64" s="148"/>
      <c r="AJ64" s="148"/>
      <c r="AK64" s="148"/>
      <c r="AL64" s="148"/>
      <c r="AM64" s="148"/>
      <c r="AN64" s="148"/>
      <c r="AO64" s="148"/>
      <c r="AP64" s="148"/>
      <c r="AQ64" s="148"/>
      <c r="AR64" s="148"/>
      <c r="AS64" s="148"/>
      <c r="AT64" s="148"/>
      <c r="AU64" s="148"/>
      <c r="AV64" s="148"/>
      <c r="AW64" s="148"/>
      <c r="AX64" s="148"/>
      <c r="AY64" s="148"/>
      <c r="AZ64" s="148"/>
      <c r="BA64" s="148"/>
      <c r="BB64" s="148"/>
      <c r="BC64" s="148"/>
      <c r="BD64" s="148"/>
      <c r="BE64" s="148"/>
      <c r="BF64" s="148"/>
      <c r="BG64" s="148"/>
      <c r="BH64" s="148"/>
    </row>
    <row r="65" spans="1:60" x14ac:dyDescent="0.2">
      <c r="A65" s="162" t="s">
        <v>189</v>
      </c>
      <c r="B65" s="163" t="s">
        <v>121</v>
      </c>
      <c r="C65" s="184" t="s">
        <v>122</v>
      </c>
      <c r="D65" s="164"/>
      <c r="E65" s="165"/>
      <c r="F65" s="166"/>
      <c r="G65" s="166">
        <f>SUMIF(AG66:AG67,"&lt;&gt;NOR",G66:G67)</f>
        <v>0</v>
      </c>
      <c r="H65" s="166"/>
      <c r="I65" s="166">
        <f>SUM(I66:I67)</f>
        <v>0</v>
      </c>
      <c r="J65" s="166"/>
      <c r="K65" s="166">
        <f>SUM(K66:K67)</f>
        <v>0</v>
      </c>
      <c r="L65" s="166"/>
      <c r="M65" s="166">
        <f>SUM(M66:M67)</f>
        <v>0</v>
      </c>
      <c r="N65" s="165"/>
      <c r="O65" s="165">
        <f>SUM(O66:O67)</f>
        <v>0</v>
      </c>
      <c r="P65" s="165"/>
      <c r="Q65" s="165">
        <f>SUM(Q66:Q67)</f>
        <v>0</v>
      </c>
      <c r="R65" s="166"/>
      <c r="S65" s="166"/>
      <c r="T65" s="167"/>
      <c r="U65" s="161"/>
      <c r="V65" s="161">
        <f>SUM(V66:V67)</f>
        <v>0</v>
      </c>
      <c r="W65" s="161"/>
      <c r="X65" s="161"/>
      <c r="Y65" s="161"/>
      <c r="AG65" t="s">
        <v>190</v>
      </c>
    </row>
    <row r="66" spans="1:60" outlineLevel="1" x14ac:dyDescent="0.2">
      <c r="A66" s="260">
        <v>34</v>
      </c>
      <c r="B66" s="261" t="s">
        <v>298</v>
      </c>
      <c r="C66" s="262" t="s">
        <v>579</v>
      </c>
      <c r="D66" s="171" t="s">
        <v>580</v>
      </c>
      <c r="E66" s="172">
        <v>1</v>
      </c>
      <c r="F66" s="173"/>
      <c r="G66" s="174">
        <f>ROUND(E66*F66,2)</f>
        <v>0</v>
      </c>
      <c r="H66" s="173"/>
      <c r="I66" s="174">
        <f>ROUND(E66*H66,2)</f>
        <v>0</v>
      </c>
      <c r="J66" s="173"/>
      <c r="K66" s="174">
        <f>ROUND(E66*J66,2)</f>
        <v>0</v>
      </c>
      <c r="L66" s="174">
        <v>21</v>
      </c>
      <c r="M66" s="174">
        <f>G66*(1+L66/100)</f>
        <v>0</v>
      </c>
      <c r="N66" s="172">
        <v>0</v>
      </c>
      <c r="O66" s="172">
        <f>ROUND(E66*N66,2)</f>
        <v>0</v>
      </c>
      <c r="P66" s="172">
        <v>0</v>
      </c>
      <c r="Q66" s="172">
        <f>ROUND(E66*P66,2)</f>
        <v>0</v>
      </c>
      <c r="R66" s="174"/>
      <c r="S66" s="174" t="s">
        <v>301</v>
      </c>
      <c r="T66" s="175" t="s">
        <v>302</v>
      </c>
      <c r="U66" s="158">
        <v>0</v>
      </c>
      <c r="V66" s="158">
        <f>ROUND(E66*U66,2)</f>
        <v>0</v>
      </c>
      <c r="W66" s="158"/>
      <c r="X66" s="158" t="s">
        <v>197</v>
      </c>
      <c r="Y66" s="158" t="s">
        <v>198</v>
      </c>
      <c r="Z66" s="148"/>
      <c r="AA66" s="148"/>
      <c r="AB66" s="148"/>
      <c r="AC66" s="148"/>
      <c r="AD66" s="148"/>
      <c r="AE66" s="148"/>
      <c r="AF66" s="148"/>
      <c r="AG66" s="148" t="s">
        <v>208</v>
      </c>
      <c r="AH66" s="148"/>
      <c r="AI66" s="148"/>
      <c r="AJ66" s="148"/>
      <c r="AK66" s="148"/>
      <c r="AL66" s="148"/>
      <c r="AM66" s="148"/>
      <c r="AN66" s="148"/>
      <c r="AO66" s="148"/>
      <c r="AP66" s="148"/>
      <c r="AQ66" s="148"/>
      <c r="AR66" s="148"/>
      <c r="AS66" s="148"/>
      <c r="AT66" s="148"/>
      <c r="AU66" s="148"/>
      <c r="AV66" s="148"/>
      <c r="AW66" s="148"/>
      <c r="AX66" s="148"/>
      <c r="AY66" s="148"/>
      <c r="AZ66" s="148"/>
      <c r="BA66" s="148"/>
      <c r="BB66" s="148"/>
      <c r="BC66" s="148"/>
      <c r="BD66" s="148"/>
      <c r="BE66" s="148"/>
      <c r="BF66" s="148"/>
      <c r="BG66" s="148"/>
      <c r="BH66" s="148"/>
    </row>
    <row r="67" spans="1:60" ht="33.75" outlineLevel="2" x14ac:dyDescent="0.2">
      <c r="A67" s="155"/>
      <c r="B67" s="156"/>
      <c r="C67" s="249" t="s">
        <v>581</v>
      </c>
      <c r="D67" s="250"/>
      <c r="E67" s="250"/>
      <c r="F67" s="250"/>
      <c r="G67" s="250"/>
      <c r="H67" s="158"/>
      <c r="I67" s="158"/>
      <c r="J67" s="158"/>
      <c r="K67" s="158"/>
      <c r="L67" s="158"/>
      <c r="M67" s="158"/>
      <c r="N67" s="157"/>
      <c r="O67" s="157"/>
      <c r="P67" s="157"/>
      <c r="Q67" s="157"/>
      <c r="R67" s="158"/>
      <c r="S67" s="158"/>
      <c r="T67" s="158"/>
      <c r="U67" s="158"/>
      <c r="V67" s="158"/>
      <c r="W67" s="158"/>
      <c r="X67" s="158"/>
      <c r="Y67" s="158"/>
      <c r="Z67" s="148"/>
      <c r="AA67" s="148"/>
      <c r="AB67" s="148"/>
      <c r="AC67" s="148"/>
      <c r="AD67" s="148"/>
      <c r="AE67" s="148"/>
      <c r="AF67" s="148"/>
      <c r="AG67" s="148" t="s">
        <v>312</v>
      </c>
      <c r="AH67" s="148"/>
      <c r="AI67" s="148"/>
      <c r="AJ67" s="148"/>
      <c r="AK67" s="148"/>
      <c r="AL67" s="148"/>
      <c r="AM67" s="148"/>
      <c r="AN67" s="148"/>
      <c r="AO67" s="148"/>
      <c r="AP67" s="148"/>
      <c r="AQ67" s="148"/>
      <c r="AR67" s="148"/>
      <c r="AS67" s="148"/>
      <c r="AT67" s="148"/>
      <c r="AU67" s="148"/>
      <c r="AV67" s="148"/>
      <c r="AW67" s="148"/>
      <c r="AX67" s="148"/>
      <c r="AY67" s="148"/>
      <c r="AZ67" s="148"/>
      <c r="BA67" s="176" t="str">
        <f>C67</f>
        <v>šachta 200x200x15cm včetně, dopravy a vystrojení. Součástí dodávky ATS je rozpis zařízení uvedeny v TZ B na straně 4 a 5. Součástí dodávky je kompletní dodávka elektro zařízení, čerpadel, řídícího systému atd. Dodavatel tedy uveden cenu za kpl ATS včetně technologie a ostatních prvků popsaných v TZ B</v>
      </c>
      <c r="BB67" s="148"/>
      <c r="BC67" s="148"/>
      <c r="BD67" s="148"/>
      <c r="BE67" s="148"/>
      <c r="BF67" s="148"/>
      <c r="BG67" s="148"/>
      <c r="BH67" s="148"/>
    </row>
    <row r="68" spans="1:60" x14ac:dyDescent="0.2">
      <c r="A68" s="162" t="s">
        <v>189</v>
      </c>
      <c r="B68" s="163" t="s">
        <v>132</v>
      </c>
      <c r="C68" s="184" t="s">
        <v>133</v>
      </c>
      <c r="D68" s="164"/>
      <c r="E68" s="165"/>
      <c r="F68" s="166"/>
      <c r="G68" s="166">
        <f>SUMIF(AG69:AG70,"&lt;&gt;NOR",G69:G70)</f>
        <v>0</v>
      </c>
      <c r="H68" s="166"/>
      <c r="I68" s="166">
        <f>SUM(I69:I70)</f>
        <v>0</v>
      </c>
      <c r="J68" s="166"/>
      <c r="K68" s="166">
        <f>SUM(K69:K70)</f>
        <v>0</v>
      </c>
      <c r="L68" s="166"/>
      <c r="M68" s="166">
        <f>SUM(M69:M70)</f>
        <v>0</v>
      </c>
      <c r="N68" s="165"/>
      <c r="O68" s="165">
        <f>SUM(O69:O70)</f>
        <v>0</v>
      </c>
      <c r="P68" s="165"/>
      <c r="Q68" s="165">
        <f>SUM(Q69:Q70)</f>
        <v>0.01</v>
      </c>
      <c r="R68" s="166"/>
      <c r="S68" s="166"/>
      <c r="T68" s="167"/>
      <c r="U68" s="161"/>
      <c r="V68" s="161">
        <f>SUM(V69:V70)</f>
        <v>0</v>
      </c>
      <c r="W68" s="161"/>
      <c r="X68" s="161"/>
      <c r="Y68" s="161"/>
      <c r="AG68" t="s">
        <v>190</v>
      </c>
    </row>
    <row r="69" spans="1:60" outlineLevel="1" x14ac:dyDescent="0.2">
      <c r="A69" s="177">
        <v>35</v>
      </c>
      <c r="B69" s="178" t="s">
        <v>582</v>
      </c>
      <c r="C69" s="187" t="s">
        <v>583</v>
      </c>
      <c r="D69" s="179" t="s">
        <v>261</v>
      </c>
      <c r="E69" s="180">
        <v>0.15</v>
      </c>
      <c r="F69" s="181"/>
      <c r="G69" s="182">
        <f>ROUND(E69*F69,2)</f>
        <v>0</v>
      </c>
      <c r="H69" s="181"/>
      <c r="I69" s="182">
        <f>ROUND(E69*H69,2)</f>
        <v>0</v>
      </c>
      <c r="J69" s="181"/>
      <c r="K69" s="182">
        <f>ROUND(E69*J69,2)</f>
        <v>0</v>
      </c>
      <c r="L69" s="182">
        <v>21</v>
      </c>
      <c r="M69" s="182">
        <f>G69*(1+L69/100)</f>
        <v>0</v>
      </c>
      <c r="N69" s="180">
        <v>7.6000000000000004E-4</v>
      </c>
      <c r="O69" s="180">
        <f>ROUND(E69*N69,2)</f>
        <v>0</v>
      </c>
      <c r="P69" s="180">
        <v>2.0999999999999999E-3</v>
      </c>
      <c r="Q69" s="180">
        <f>ROUND(E69*P69,2)</f>
        <v>0</v>
      </c>
      <c r="R69" s="182"/>
      <c r="S69" s="182" t="s">
        <v>228</v>
      </c>
      <c r="T69" s="183" t="s">
        <v>207</v>
      </c>
      <c r="U69" s="158">
        <v>0</v>
      </c>
      <c r="V69" s="158">
        <f>ROUND(E69*U69,2)</f>
        <v>0</v>
      </c>
      <c r="W69" s="158"/>
      <c r="X69" s="158" t="s">
        <v>197</v>
      </c>
      <c r="Y69" s="158" t="s">
        <v>198</v>
      </c>
      <c r="Z69" s="148"/>
      <c r="AA69" s="148"/>
      <c r="AB69" s="148"/>
      <c r="AC69" s="148"/>
      <c r="AD69" s="148"/>
      <c r="AE69" s="148"/>
      <c r="AF69" s="148"/>
      <c r="AG69" s="148" t="s">
        <v>208</v>
      </c>
      <c r="AH69" s="148"/>
      <c r="AI69" s="148"/>
      <c r="AJ69" s="148"/>
      <c r="AK69" s="148"/>
      <c r="AL69" s="148"/>
      <c r="AM69" s="148"/>
      <c r="AN69" s="148"/>
      <c r="AO69" s="148"/>
      <c r="AP69" s="148"/>
      <c r="AQ69" s="148"/>
      <c r="AR69" s="148"/>
      <c r="AS69" s="148"/>
      <c r="AT69" s="148"/>
      <c r="AU69" s="148"/>
      <c r="AV69" s="148"/>
      <c r="AW69" s="148"/>
      <c r="AX69" s="148"/>
      <c r="AY69" s="148"/>
      <c r="AZ69" s="148"/>
      <c r="BA69" s="148"/>
      <c r="BB69" s="148"/>
      <c r="BC69" s="148"/>
      <c r="BD69" s="148"/>
      <c r="BE69" s="148"/>
      <c r="BF69" s="148"/>
      <c r="BG69" s="148"/>
      <c r="BH69" s="148"/>
    </row>
    <row r="70" spans="1:60" outlineLevel="1" x14ac:dyDescent="0.2">
      <c r="A70" s="177">
        <v>36</v>
      </c>
      <c r="B70" s="178" t="s">
        <v>584</v>
      </c>
      <c r="C70" s="187" t="s">
        <v>585</v>
      </c>
      <c r="D70" s="179" t="s">
        <v>261</v>
      </c>
      <c r="E70" s="180">
        <v>0.45</v>
      </c>
      <c r="F70" s="181"/>
      <c r="G70" s="182">
        <f>ROUND(E70*F70,2)</f>
        <v>0</v>
      </c>
      <c r="H70" s="181"/>
      <c r="I70" s="182">
        <f>ROUND(E70*H70,2)</f>
        <v>0</v>
      </c>
      <c r="J70" s="181"/>
      <c r="K70" s="182">
        <f>ROUND(E70*J70,2)</f>
        <v>0</v>
      </c>
      <c r="L70" s="182">
        <v>21</v>
      </c>
      <c r="M70" s="182">
        <f>G70*(1+L70/100)</f>
        <v>0</v>
      </c>
      <c r="N70" s="180">
        <v>1.32E-3</v>
      </c>
      <c r="O70" s="180">
        <f>ROUND(E70*N70,2)</f>
        <v>0</v>
      </c>
      <c r="P70" s="180">
        <v>2.5000000000000001E-2</v>
      </c>
      <c r="Q70" s="180">
        <f>ROUND(E70*P70,2)</f>
        <v>0.01</v>
      </c>
      <c r="R70" s="182"/>
      <c r="S70" s="182" t="s">
        <v>228</v>
      </c>
      <c r="T70" s="183" t="s">
        <v>207</v>
      </c>
      <c r="U70" s="158">
        <v>0</v>
      </c>
      <c r="V70" s="158">
        <f>ROUND(E70*U70,2)</f>
        <v>0</v>
      </c>
      <c r="W70" s="158"/>
      <c r="X70" s="158" t="s">
        <v>197</v>
      </c>
      <c r="Y70" s="158" t="s">
        <v>198</v>
      </c>
      <c r="Z70" s="148"/>
      <c r="AA70" s="148"/>
      <c r="AB70" s="148"/>
      <c r="AC70" s="148"/>
      <c r="AD70" s="148"/>
      <c r="AE70" s="148"/>
      <c r="AF70" s="148"/>
      <c r="AG70" s="148" t="s">
        <v>208</v>
      </c>
      <c r="AH70" s="148"/>
      <c r="AI70" s="148"/>
      <c r="AJ70" s="148"/>
      <c r="AK70" s="148"/>
      <c r="AL70" s="148"/>
      <c r="AM70" s="148"/>
      <c r="AN70" s="148"/>
      <c r="AO70" s="148"/>
      <c r="AP70" s="148"/>
      <c r="AQ70" s="148"/>
      <c r="AR70" s="148"/>
      <c r="AS70" s="148"/>
      <c r="AT70" s="148"/>
      <c r="AU70" s="148"/>
      <c r="AV70" s="148"/>
      <c r="AW70" s="148"/>
      <c r="AX70" s="148"/>
      <c r="AY70" s="148"/>
      <c r="AZ70" s="148"/>
      <c r="BA70" s="148"/>
      <c r="BB70" s="148"/>
      <c r="BC70" s="148"/>
      <c r="BD70" s="148"/>
      <c r="BE70" s="148"/>
      <c r="BF70" s="148"/>
      <c r="BG70" s="148"/>
      <c r="BH70" s="148"/>
    </row>
    <row r="71" spans="1:60" x14ac:dyDescent="0.2">
      <c r="A71" s="162" t="s">
        <v>189</v>
      </c>
      <c r="B71" s="163" t="s">
        <v>142</v>
      </c>
      <c r="C71" s="184" t="s">
        <v>143</v>
      </c>
      <c r="D71" s="164"/>
      <c r="E71" s="165"/>
      <c r="F71" s="166"/>
      <c r="G71" s="166">
        <f>SUMIF(AG72:AG73,"&lt;&gt;NOR",G72:G73)</f>
        <v>0</v>
      </c>
      <c r="H71" s="166"/>
      <c r="I71" s="166">
        <f>SUM(I72:I73)</f>
        <v>0</v>
      </c>
      <c r="J71" s="166"/>
      <c r="K71" s="166">
        <f>SUM(K72:K73)</f>
        <v>0</v>
      </c>
      <c r="L71" s="166"/>
      <c r="M71" s="166">
        <f>SUM(M72:M73)</f>
        <v>0</v>
      </c>
      <c r="N71" s="165"/>
      <c r="O71" s="165">
        <f>SUM(O72:O73)</f>
        <v>0</v>
      </c>
      <c r="P71" s="165"/>
      <c r="Q71" s="165">
        <f>SUM(Q72:Q73)</f>
        <v>0</v>
      </c>
      <c r="R71" s="166"/>
      <c r="S71" s="166"/>
      <c r="T71" s="167"/>
      <c r="U71" s="161"/>
      <c r="V71" s="161">
        <f>SUM(V72:V73)</f>
        <v>0</v>
      </c>
      <c r="W71" s="161"/>
      <c r="X71" s="161"/>
      <c r="Y71" s="161"/>
      <c r="AG71" t="s">
        <v>190</v>
      </c>
    </row>
    <row r="72" spans="1:60" ht="22.5" outlineLevel="1" x14ac:dyDescent="0.2">
      <c r="A72" s="177">
        <v>37</v>
      </c>
      <c r="B72" s="178" t="s">
        <v>234</v>
      </c>
      <c r="C72" s="187" t="s">
        <v>235</v>
      </c>
      <c r="D72" s="179" t="s">
        <v>193</v>
      </c>
      <c r="E72" s="180">
        <v>14.646000000000001</v>
      </c>
      <c r="F72" s="181"/>
      <c r="G72" s="182">
        <f>ROUND(E72*F72,2)</f>
        <v>0</v>
      </c>
      <c r="H72" s="181"/>
      <c r="I72" s="182">
        <f>ROUND(E72*H72,2)</f>
        <v>0</v>
      </c>
      <c r="J72" s="181"/>
      <c r="K72" s="182">
        <f>ROUND(E72*J72,2)</f>
        <v>0</v>
      </c>
      <c r="L72" s="182">
        <v>21</v>
      </c>
      <c r="M72" s="182">
        <f>G72*(1+L72/100)</f>
        <v>0</v>
      </c>
      <c r="N72" s="180">
        <v>0</v>
      </c>
      <c r="O72" s="180">
        <f>ROUND(E72*N72,2)</f>
        <v>0</v>
      </c>
      <c r="P72" s="180">
        <v>0</v>
      </c>
      <c r="Q72" s="180">
        <f>ROUND(E72*P72,2)</f>
        <v>0</v>
      </c>
      <c r="R72" s="182"/>
      <c r="S72" s="182" t="s">
        <v>228</v>
      </c>
      <c r="T72" s="183" t="s">
        <v>207</v>
      </c>
      <c r="U72" s="158">
        <v>0</v>
      </c>
      <c r="V72" s="158">
        <f>ROUND(E72*U72,2)</f>
        <v>0</v>
      </c>
      <c r="W72" s="158"/>
      <c r="X72" s="158" t="s">
        <v>197</v>
      </c>
      <c r="Y72" s="158" t="s">
        <v>198</v>
      </c>
      <c r="Z72" s="148"/>
      <c r="AA72" s="148"/>
      <c r="AB72" s="148"/>
      <c r="AC72" s="148"/>
      <c r="AD72" s="148"/>
      <c r="AE72" s="148"/>
      <c r="AF72" s="148"/>
      <c r="AG72" s="148" t="s">
        <v>208</v>
      </c>
      <c r="AH72" s="148"/>
      <c r="AI72" s="148"/>
      <c r="AJ72" s="148"/>
      <c r="AK72" s="148"/>
      <c r="AL72" s="148"/>
      <c r="AM72" s="148"/>
      <c r="AN72" s="148"/>
      <c r="AO72" s="148"/>
      <c r="AP72" s="148"/>
      <c r="AQ72" s="148"/>
      <c r="AR72" s="148"/>
      <c r="AS72" s="148"/>
      <c r="AT72" s="148"/>
      <c r="AU72" s="148"/>
      <c r="AV72" s="148"/>
      <c r="AW72" s="148"/>
      <c r="AX72" s="148"/>
      <c r="AY72" s="148"/>
      <c r="AZ72" s="148"/>
      <c r="BA72" s="148"/>
      <c r="BB72" s="148"/>
      <c r="BC72" s="148"/>
      <c r="BD72" s="148"/>
      <c r="BE72" s="148"/>
      <c r="BF72" s="148"/>
      <c r="BG72" s="148"/>
      <c r="BH72" s="148"/>
    </row>
    <row r="73" spans="1:60" outlineLevel="1" x14ac:dyDescent="0.2">
      <c r="A73" s="177">
        <v>38</v>
      </c>
      <c r="B73" s="178" t="s">
        <v>239</v>
      </c>
      <c r="C73" s="187" t="s">
        <v>240</v>
      </c>
      <c r="D73" s="179" t="s">
        <v>193</v>
      </c>
      <c r="E73" s="180">
        <v>14.646000000000001</v>
      </c>
      <c r="F73" s="181"/>
      <c r="G73" s="182">
        <f>ROUND(E73*F73,2)</f>
        <v>0</v>
      </c>
      <c r="H73" s="181"/>
      <c r="I73" s="182">
        <f>ROUND(E73*H73,2)</f>
        <v>0</v>
      </c>
      <c r="J73" s="181"/>
      <c r="K73" s="182">
        <f>ROUND(E73*J73,2)</f>
        <v>0</v>
      </c>
      <c r="L73" s="182">
        <v>21</v>
      </c>
      <c r="M73" s="182">
        <f>G73*(1+L73/100)</f>
        <v>0</v>
      </c>
      <c r="N73" s="180">
        <v>0</v>
      </c>
      <c r="O73" s="180">
        <f>ROUND(E73*N73,2)</f>
        <v>0</v>
      </c>
      <c r="P73" s="180">
        <v>0</v>
      </c>
      <c r="Q73" s="180">
        <f>ROUND(E73*P73,2)</f>
        <v>0</v>
      </c>
      <c r="R73" s="182"/>
      <c r="S73" s="182" t="s">
        <v>228</v>
      </c>
      <c r="T73" s="183" t="s">
        <v>207</v>
      </c>
      <c r="U73" s="158">
        <v>0</v>
      </c>
      <c r="V73" s="158">
        <f>ROUND(E73*U73,2)</f>
        <v>0</v>
      </c>
      <c r="W73" s="158"/>
      <c r="X73" s="158" t="s">
        <v>197</v>
      </c>
      <c r="Y73" s="158" t="s">
        <v>198</v>
      </c>
      <c r="Z73" s="148"/>
      <c r="AA73" s="148"/>
      <c r="AB73" s="148"/>
      <c r="AC73" s="148"/>
      <c r="AD73" s="148"/>
      <c r="AE73" s="148"/>
      <c r="AF73" s="148"/>
      <c r="AG73" s="148" t="s">
        <v>208</v>
      </c>
      <c r="AH73" s="148"/>
      <c r="AI73" s="148"/>
      <c r="AJ73" s="148"/>
      <c r="AK73" s="148"/>
      <c r="AL73" s="148"/>
      <c r="AM73" s="148"/>
      <c r="AN73" s="148"/>
      <c r="AO73" s="148"/>
      <c r="AP73" s="148"/>
      <c r="AQ73" s="148"/>
      <c r="AR73" s="148"/>
      <c r="AS73" s="148"/>
      <c r="AT73" s="148"/>
      <c r="AU73" s="148"/>
      <c r="AV73" s="148"/>
      <c r="AW73" s="148"/>
      <c r="AX73" s="148"/>
      <c r="AY73" s="148"/>
      <c r="AZ73" s="148"/>
      <c r="BA73" s="148"/>
      <c r="BB73" s="148"/>
      <c r="BC73" s="148"/>
      <c r="BD73" s="148"/>
      <c r="BE73" s="148"/>
      <c r="BF73" s="148"/>
      <c r="BG73" s="148"/>
      <c r="BH73" s="148"/>
    </row>
    <row r="74" spans="1:60" x14ac:dyDescent="0.2">
      <c r="A74" s="162" t="s">
        <v>189</v>
      </c>
      <c r="B74" s="163" t="s">
        <v>153</v>
      </c>
      <c r="C74" s="184" t="s">
        <v>154</v>
      </c>
      <c r="D74" s="164"/>
      <c r="E74" s="165"/>
      <c r="F74" s="166"/>
      <c r="G74" s="166">
        <f>SUMIF(AG75:AG78,"&lt;&gt;NOR",G75:G78)</f>
        <v>0</v>
      </c>
      <c r="H74" s="166"/>
      <c r="I74" s="166">
        <f>SUM(I75:I78)</f>
        <v>0</v>
      </c>
      <c r="J74" s="166"/>
      <c r="K74" s="166">
        <f>SUM(K75:K78)</f>
        <v>0</v>
      </c>
      <c r="L74" s="166"/>
      <c r="M74" s="166">
        <f>SUM(M75:M78)</f>
        <v>0</v>
      </c>
      <c r="N74" s="165"/>
      <c r="O74" s="165">
        <f>SUM(O75:O78)</f>
        <v>0.02</v>
      </c>
      <c r="P74" s="165"/>
      <c r="Q74" s="165">
        <f>SUM(Q75:Q78)</f>
        <v>0</v>
      </c>
      <c r="R74" s="166"/>
      <c r="S74" s="166"/>
      <c r="T74" s="167"/>
      <c r="U74" s="161"/>
      <c r="V74" s="161">
        <f>SUM(V75:V78)</f>
        <v>0</v>
      </c>
      <c r="W74" s="161"/>
      <c r="X74" s="161"/>
      <c r="Y74" s="161"/>
      <c r="AG74" t="s">
        <v>190</v>
      </c>
    </row>
    <row r="75" spans="1:60" ht="22.5" outlineLevel="1" x14ac:dyDescent="0.2">
      <c r="A75" s="177">
        <v>39</v>
      </c>
      <c r="B75" s="178" t="s">
        <v>586</v>
      </c>
      <c r="C75" s="187" t="s">
        <v>587</v>
      </c>
      <c r="D75" s="179" t="s">
        <v>206</v>
      </c>
      <c r="E75" s="180">
        <v>6.75</v>
      </c>
      <c r="F75" s="181"/>
      <c r="G75" s="182">
        <f>ROUND(E75*F75,2)</f>
        <v>0</v>
      </c>
      <c r="H75" s="181"/>
      <c r="I75" s="182">
        <f>ROUND(E75*H75,2)</f>
        <v>0</v>
      </c>
      <c r="J75" s="181"/>
      <c r="K75" s="182">
        <f>ROUND(E75*J75,2)</f>
        <v>0</v>
      </c>
      <c r="L75" s="182">
        <v>21</v>
      </c>
      <c r="M75" s="182">
        <f>G75*(1+L75/100)</f>
        <v>0</v>
      </c>
      <c r="N75" s="180">
        <v>2.4000000000000001E-4</v>
      </c>
      <c r="O75" s="180">
        <f>ROUND(E75*N75,2)</f>
        <v>0</v>
      </c>
      <c r="P75" s="180">
        <v>0</v>
      </c>
      <c r="Q75" s="180">
        <f>ROUND(E75*P75,2)</f>
        <v>0</v>
      </c>
      <c r="R75" s="182"/>
      <c r="S75" s="182" t="s">
        <v>228</v>
      </c>
      <c r="T75" s="183" t="s">
        <v>207</v>
      </c>
      <c r="U75" s="158">
        <v>0</v>
      </c>
      <c r="V75" s="158">
        <f>ROUND(E75*U75,2)</f>
        <v>0</v>
      </c>
      <c r="W75" s="158"/>
      <c r="X75" s="158" t="s">
        <v>197</v>
      </c>
      <c r="Y75" s="158" t="s">
        <v>198</v>
      </c>
      <c r="Z75" s="148"/>
      <c r="AA75" s="148"/>
      <c r="AB75" s="148"/>
      <c r="AC75" s="148"/>
      <c r="AD75" s="148"/>
      <c r="AE75" s="148"/>
      <c r="AF75" s="148"/>
      <c r="AG75" s="148" t="s">
        <v>588</v>
      </c>
      <c r="AH75" s="148"/>
      <c r="AI75" s="148"/>
      <c r="AJ75" s="148"/>
      <c r="AK75" s="148"/>
      <c r="AL75" s="148"/>
      <c r="AM75" s="148"/>
      <c r="AN75" s="148"/>
      <c r="AO75" s="148"/>
      <c r="AP75" s="148"/>
      <c r="AQ75" s="148"/>
      <c r="AR75" s="148"/>
      <c r="AS75" s="148"/>
      <c r="AT75" s="148"/>
      <c r="AU75" s="148"/>
      <c r="AV75" s="148"/>
      <c r="AW75" s="148"/>
      <c r="AX75" s="148"/>
      <c r="AY75" s="148"/>
      <c r="AZ75" s="148"/>
      <c r="BA75" s="148"/>
      <c r="BB75" s="148"/>
      <c r="BC75" s="148"/>
      <c r="BD75" s="148"/>
      <c r="BE75" s="148"/>
      <c r="BF75" s="148"/>
      <c r="BG75" s="148"/>
      <c r="BH75" s="148"/>
    </row>
    <row r="76" spans="1:60" outlineLevel="1" x14ac:dyDescent="0.2">
      <c r="A76" s="177">
        <v>40</v>
      </c>
      <c r="B76" s="178" t="s">
        <v>589</v>
      </c>
      <c r="C76" s="187" t="s">
        <v>590</v>
      </c>
      <c r="D76" s="179" t="s">
        <v>206</v>
      </c>
      <c r="E76" s="180">
        <v>6.75</v>
      </c>
      <c r="F76" s="181"/>
      <c r="G76" s="182">
        <f>ROUND(E76*F76,2)</f>
        <v>0</v>
      </c>
      <c r="H76" s="181"/>
      <c r="I76" s="182">
        <f>ROUND(E76*H76,2)</f>
        <v>0</v>
      </c>
      <c r="J76" s="181"/>
      <c r="K76" s="182">
        <f>ROUND(E76*J76,2)</f>
        <v>0</v>
      </c>
      <c r="L76" s="182">
        <v>21</v>
      </c>
      <c r="M76" s="182">
        <f>G76*(1+L76/100)</f>
        <v>0</v>
      </c>
      <c r="N76" s="180">
        <v>3.5999999999999999E-3</v>
      </c>
      <c r="O76" s="180">
        <f>ROUND(E76*N76,2)</f>
        <v>0.02</v>
      </c>
      <c r="P76" s="180">
        <v>0</v>
      </c>
      <c r="Q76" s="180">
        <f>ROUND(E76*P76,2)</f>
        <v>0</v>
      </c>
      <c r="R76" s="182"/>
      <c r="S76" s="182" t="s">
        <v>228</v>
      </c>
      <c r="T76" s="183" t="s">
        <v>207</v>
      </c>
      <c r="U76" s="158">
        <v>0</v>
      </c>
      <c r="V76" s="158">
        <f>ROUND(E76*U76,2)</f>
        <v>0</v>
      </c>
      <c r="W76" s="158"/>
      <c r="X76" s="158" t="s">
        <v>255</v>
      </c>
      <c r="Y76" s="158" t="s">
        <v>198</v>
      </c>
      <c r="Z76" s="148"/>
      <c r="AA76" s="148"/>
      <c r="AB76" s="148"/>
      <c r="AC76" s="148"/>
      <c r="AD76" s="148"/>
      <c r="AE76" s="148"/>
      <c r="AF76" s="148"/>
      <c r="AG76" s="148" t="s">
        <v>256</v>
      </c>
      <c r="AH76" s="148"/>
      <c r="AI76" s="148"/>
      <c r="AJ76" s="148"/>
      <c r="AK76" s="148"/>
      <c r="AL76" s="148"/>
      <c r="AM76" s="148"/>
      <c r="AN76" s="148"/>
      <c r="AO76" s="148"/>
      <c r="AP76" s="148"/>
      <c r="AQ76" s="148"/>
      <c r="AR76" s="148"/>
      <c r="AS76" s="148"/>
      <c r="AT76" s="148"/>
      <c r="AU76" s="148"/>
      <c r="AV76" s="148"/>
      <c r="AW76" s="148"/>
      <c r="AX76" s="148"/>
      <c r="AY76" s="148"/>
      <c r="AZ76" s="148"/>
      <c r="BA76" s="148"/>
      <c r="BB76" s="148"/>
      <c r="BC76" s="148"/>
      <c r="BD76" s="148"/>
      <c r="BE76" s="148"/>
      <c r="BF76" s="148"/>
      <c r="BG76" s="148"/>
      <c r="BH76" s="148"/>
    </row>
    <row r="77" spans="1:60" outlineLevel="1" x14ac:dyDescent="0.2">
      <c r="A77" s="169">
        <v>41</v>
      </c>
      <c r="B77" s="170" t="s">
        <v>591</v>
      </c>
      <c r="C77" s="185" t="s">
        <v>592</v>
      </c>
      <c r="D77" s="171" t="s">
        <v>0</v>
      </c>
      <c r="E77" s="172">
        <v>55.755000000000003</v>
      </c>
      <c r="F77" s="173"/>
      <c r="G77" s="174">
        <f>ROUND(E77*F77,2)</f>
        <v>0</v>
      </c>
      <c r="H77" s="173"/>
      <c r="I77" s="174">
        <f>ROUND(E77*H77,2)</f>
        <v>0</v>
      </c>
      <c r="J77" s="173"/>
      <c r="K77" s="174">
        <f>ROUND(E77*J77,2)</f>
        <v>0</v>
      </c>
      <c r="L77" s="174">
        <v>21</v>
      </c>
      <c r="M77" s="174">
        <f>G77*(1+L77/100)</f>
        <v>0</v>
      </c>
      <c r="N77" s="172">
        <v>0</v>
      </c>
      <c r="O77" s="172">
        <f>ROUND(E77*N77,2)</f>
        <v>0</v>
      </c>
      <c r="P77" s="172">
        <v>0</v>
      </c>
      <c r="Q77" s="172">
        <f>ROUND(E77*P77,2)</f>
        <v>0</v>
      </c>
      <c r="R77" s="174" t="s">
        <v>593</v>
      </c>
      <c r="S77" s="174" t="s">
        <v>195</v>
      </c>
      <c r="T77" s="175" t="s">
        <v>207</v>
      </c>
      <c r="U77" s="158">
        <v>0</v>
      </c>
      <c r="V77" s="158">
        <f>ROUND(E77*U77,2)</f>
        <v>0</v>
      </c>
      <c r="W77" s="158"/>
      <c r="X77" s="158" t="s">
        <v>197</v>
      </c>
      <c r="Y77" s="158" t="s">
        <v>198</v>
      </c>
      <c r="Z77" s="148"/>
      <c r="AA77" s="148"/>
      <c r="AB77" s="148"/>
      <c r="AC77" s="148"/>
      <c r="AD77" s="148"/>
      <c r="AE77" s="148"/>
      <c r="AF77" s="148"/>
      <c r="AG77" s="148" t="s">
        <v>588</v>
      </c>
      <c r="AH77" s="148"/>
      <c r="AI77" s="148"/>
      <c r="AJ77" s="148"/>
      <c r="AK77" s="148"/>
      <c r="AL77" s="148"/>
      <c r="AM77" s="148"/>
      <c r="AN77" s="148"/>
      <c r="AO77" s="148"/>
      <c r="AP77" s="148"/>
      <c r="AQ77" s="148"/>
      <c r="AR77" s="148"/>
      <c r="AS77" s="148"/>
      <c r="AT77" s="148"/>
      <c r="AU77" s="148"/>
      <c r="AV77" s="148"/>
      <c r="AW77" s="148"/>
      <c r="AX77" s="148"/>
      <c r="AY77" s="148"/>
      <c r="AZ77" s="148"/>
      <c r="BA77" s="148"/>
      <c r="BB77" s="148"/>
      <c r="BC77" s="148"/>
      <c r="BD77" s="148"/>
      <c r="BE77" s="148"/>
      <c r="BF77" s="148"/>
      <c r="BG77" s="148"/>
      <c r="BH77" s="148"/>
    </row>
    <row r="78" spans="1:60" outlineLevel="2" x14ac:dyDescent="0.2">
      <c r="A78" s="155"/>
      <c r="B78" s="156"/>
      <c r="C78" s="247" t="s">
        <v>594</v>
      </c>
      <c r="D78" s="248"/>
      <c r="E78" s="248"/>
      <c r="F78" s="248"/>
      <c r="G78" s="248"/>
      <c r="H78" s="158"/>
      <c r="I78" s="158"/>
      <c r="J78" s="158"/>
      <c r="K78" s="158"/>
      <c r="L78" s="158"/>
      <c r="M78" s="158"/>
      <c r="N78" s="157"/>
      <c r="O78" s="157"/>
      <c r="P78" s="157"/>
      <c r="Q78" s="157"/>
      <c r="R78" s="158"/>
      <c r="S78" s="158"/>
      <c r="T78" s="158"/>
      <c r="U78" s="158"/>
      <c r="V78" s="158"/>
      <c r="W78" s="158"/>
      <c r="X78" s="158"/>
      <c r="Y78" s="158"/>
      <c r="Z78" s="148"/>
      <c r="AA78" s="148"/>
      <c r="AB78" s="148"/>
      <c r="AC78" s="148"/>
      <c r="AD78" s="148"/>
      <c r="AE78" s="148"/>
      <c r="AF78" s="148"/>
      <c r="AG78" s="148" t="s">
        <v>201</v>
      </c>
      <c r="AH78" s="148"/>
      <c r="AI78" s="148"/>
      <c r="AJ78" s="148"/>
      <c r="AK78" s="148"/>
      <c r="AL78" s="148"/>
      <c r="AM78" s="148"/>
      <c r="AN78" s="148"/>
      <c r="AO78" s="148"/>
      <c r="AP78" s="148"/>
      <c r="AQ78" s="148"/>
      <c r="AR78" s="148"/>
      <c r="AS78" s="148"/>
      <c r="AT78" s="148"/>
      <c r="AU78" s="148"/>
      <c r="AV78" s="148"/>
      <c r="AW78" s="148"/>
      <c r="AX78" s="148"/>
      <c r="AY78" s="148"/>
      <c r="AZ78" s="148"/>
      <c r="BA78" s="148"/>
      <c r="BB78" s="148"/>
      <c r="BC78" s="148"/>
      <c r="BD78" s="148"/>
      <c r="BE78" s="148"/>
      <c r="BF78" s="148"/>
      <c r="BG78" s="148"/>
      <c r="BH78" s="148"/>
    </row>
    <row r="79" spans="1:60" x14ac:dyDescent="0.2">
      <c r="A79" s="162" t="s">
        <v>189</v>
      </c>
      <c r="B79" s="163" t="s">
        <v>155</v>
      </c>
      <c r="C79" s="184" t="s">
        <v>156</v>
      </c>
      <c r="D79" s="164"/>
      <c r="E79" s="165"/>
      <c r="F79" s="166"/>
      <c r="G79" s="166">
        <f>SUMIF(AG80:AG80,"&lt;&gt;NOR",G80:G80)</f>
        <v>0</v>
      </c>
      <c r="H79" s="166"/>
      <c r="I79" s="166">
        <f>SUM(I80:I80)</f>
        <v>0</v>
      </c>
      <c r="J79" s="166"/>
      <c r="K79" s="166">
        <f>SUM(K80:K80)</f>
        <v>0</v>
      </c>
      <c r="L79" s="166"/>
      <c r="M79" s="166">
        <f>SUM(M80:M80)</f>
        <v>0</v>
      </c>
      <c r="N79" s="165"/>
      <c r="O79" s="165">
        <f>SUM(O80:O80)</f>
        <v>0</v>
      </c>
      <c r="P79" s="165"/>
      <c r="Q79" s="165">
        <f>SUM(Q80:Q80)</f>
        <v>0</v>
      </c>
      <c r="R79" s="166"/>
      <c r="S79" s="166"/>
      <c r="T79" s="167"/>
      <c r="U79" s="161"/>
      <c r="V79" s="161">
        <f>SUM(V80:V80)</f>
        <v>0</v>
      </c>
      <c r="W79" s="161"/>
      <c r="X79" s="161"/>
      <c r="Y79" s="161"/>
      <c r="AG79" t="s">
        <v>190</v>
      </c>
    </row>
    <row r="80" spans="1:60" ht="22.5" outlineLevel="1" x14ac:dyDescent="0.2">
      <c r="A80" s="177">
        <v>42</v>
      </c>
      <c r="B80" s="178" t="s">
        <v>595</v>
      </c>
      <c r="C80" s="187" t="s">
        <v>596</v>
      </c>
      <c r="D80" s="179" t="s">
        <v>300</v>
      </c>
      <c r="E80" s="180">
        <v>1</v>
      </c>
      <c r="F80" s="181"/>
      <c r="G80" s="182">
        <f>ROUND(E80*F80,2)</f>
        <v>0</v>
      </c>
      <c r="H80" s="181"/>
      <c r="I80" s="182">
        <f>ROUND(E80*H80,2)</f>
        <v>0</v>
      </c>
      <c r="J80" s="181"/>
      <c r="K80" s="182">
        <f>ROUND(E80*J80,2)</f>
        <v>0</v>
      </c>
      <c r="L80" s="182">
        <v>21</v>
      </c>
      <c r="M80" s="182">
        <f>G80*(1+L80/100)</f>
        <v>0</v>
      </c>
      <c r="N80" s="180">
        <v>0</v>
      </c>
      <c r="O80" s="180">
        <f>ROUND(E80*N80,2)</f>
        <v>0</v>
      </c>
      <c r="P80" s="180">
        <v>0</v>
      </c>
      <c r="Q80" s="180">
        <f>ROUND(E80*P80,2)</f>
        <v>0</v>
      </c>
      <c r="R80" s="182"/>
      <c r="S80" s="182" t="s">
        <v>301</v>
      </c>
      <c r="T80" s="183" t="s">
        <v>302</v>
      </c>
      <c r="U80" s="158">
        <v>0</v>
      </c>
      <c r="V80" s="158">
        <f>ROUND(E80*U80,2)</f>
        <v>0</v>
      </c>
      <c r="W80" s="158"/>
      <c r="X80" s="158" t="s">
        <v>197</v>
      </c>
      <c r="Y80" s="158" t="s">
        <v>198</v>
      </c>
      <c r="Z80" s="148"/>
      <c r="AA80" s="148"/>
      <c r="AB80" s="148"/>
      <c r="AC80" s="148"/>
      <c r="AD80" s="148"/>
      <c r="AE80" s="148"/>
      <c r="AF80" s="148"/>
      <c r="AG80" s="148" t="s">
        <v>588</v>
      </c>
      <c r="AH80" s="148"/>
      <c r="AI80" s="148"/>
      <c r="AJ80" s="148"/>
      <c r="AK80" s="148"/>
      <c r="AL80" s="148"/>
      <c r="AM80" s="148"/>
      <c r="AN80" s="148"/>
      <c r="AO80" s="148"/>
      <c r="AP80" s="148"/>
      <c r="AQ80" s="148"/>
      <c r="AR80" s="148"/>
      <c r="AS80" s="148"/>
      <c r="AT80" s="148"/>
      <c r="AU80" s="148"/>
      <c r="AV80" s="148"/>
      <c r="AW80" s="148"/>
      <c r="AX80" s="148"/>
      <c r="AY80" s="148"/>
      <c r="AZ80" s="148"/>
      <c r="BA80" s="148"/>
      <c r="BB80" s="148"/>
      <c r="BC80" s="148"/>
      <c r="BD80" s="148"/>
      <c r="BE80" s="148"/>
      <c r="BF80" s="148"/>
      <c r="BG80" s="148"/>
      <c r="BH80" s="148"/>
    </row>
    <row r="81" spans="1:60" x14ac:dyDescent="0.2">
      <c r="A81" s="162" t="s">
        <v>189</v>
      </c>
      <c r="B81" s="163" t="s">
        <v>108</v>
      </c>
      <c r="C81" s="184" t="s">
        <v>109</v>
      </c>
      <c r="D81" s="164"/>
      <c r="E81" s="165"/>
      <c r="F81" s="166"/>
      <c r="G81" s="166">
        <f>SUMIF(AG82:AG85,"&lt;&gt;NOR",G82:G85)</f>
        <v>0</v>
      </c>
      <c r="H81" s="166"/>
      <c r="I81" s="166">
        <f>SUM(I82:I85)</f>
        <v>0</v>
      </c>
      <c r="J81" s="166"/>
      <c r="K81" s="166">
        <f>SUM(K82:K85)</f>
        <v>0</v>
      </c>
      <c r="L81" s="166"/>
      <c r="M81" s="166">
        <f>SUM(M82:M85)</f>
        <v>0</v>
      </c>
      <c r="N81" s="165"/>
      <c r="O81" s="165">
        <f>SUM(O82:O85)</f>
        <v>0</v>
      </c>
      <c r="P81" s="165"/>
      <c r="Q81" s="165">
        <f>SUM(Q82:Q85)</f>
        <v>0</v>
      </c>
      <c r="R81" s="166"/>
      <c r="S81" s="166"/>
      <c r="T81" s="167"/>
      <c r="U81" s="161"/>
      <c r="V81" s="161">
        <f>SUM(V82:V85)</f>
        <v>36.36</v>
      </c>
      <c r="W81" s="161"/>
      <c r="X81" s="161"/>
      <c r="Y81" s="161"/>
      <c r="AG81" t="s">
        <v>190</v>
      </c>
    </row>
    <row r="82" spans="1:60" ht="22.5" outlineLevel="1" x14ac:dyDescent="0.2">
      <c r="A82" s="169">
        <v>43</v>
      </c>
      <c r="B82" s="170" t="s">
        <v>405</v>
      </c>
      <c r="C82" s="185" t="s">
        <v>406</v>
      </c>
      <c r="D82" s="171" t="s">
        <v>407</v>
      </c>
      <c r="E82" s="172">
        <v>120</v>
      </c>
      <c r="F82" s="173"/>
      <c r="G82" s="174">
        <f>ROUND(E82*F82,2)</f>
        <v>0</v>
      </c>
      <c r="H82" s="173"/>
      <c r="I82" s="174">
        <f>ROUND(E82*H82,2)</f>
        <v>0</v>
      </c>
      <c r="J82" s="173"/>
      <c r="K82" s="174">
        <f>ROUND(E82*J82,2)</f>
        <v>0</v>
      </c>
      <c r="L82" s="174">
        <v>21</v>
      </c>
      <c r="M82" s="174">
        <f>G82*(1+L82/100)</f>
        <v>0</v>
      </c>
      <c r="N82" s="172">
        <v>4.0000000000000003E-5</v>
      </c>
      <c r="O82" s="172">
        <f>ROUND(E82*N82,2)</f>
        <v>0</v>
      </c>
      <c r="P82" s="172">
        <v>0</v>
      </c>
      <c r="Q82" s="172">
        <f>ROUND(E82*P82,2)</f>
        <v>0</v>
      </c>
      <c r="R82" s="174" t="s">
        <v>194</v>
      </c>
      <c r="S82" s="174" t="s">
        <v>195</v>
      </c>
      <c r="T82" s="175" t="s">
        <v>196</v>
      </c>
      <c r="U82" s="158">
        <v>0.30299999999999999</v>
      </c>
      <c r="V82" s="158">
        <f>ROUND(E82*U82,2)</f>
        <v>36.36</v>
      </c>
      <c r="W82" s="158"/>
      <c r="X82" s="158" t="s">
        <v>197</v>
      </c>
      <c r="Y82" s="158" t="s">
        <v>198</v>
      </c>
      <c r="Z82" s="148"/>
      <c r="AA82" s="148"/>
      <c r="AB82" s="148"/>
      <c r="AC82" s="148"/>
      <c r="AD82" s="148"/>
      <c r="AE82" s="148"/>
      <c r="AF82" s="148"/>
      <c r="AG82" s="148" t="s">
        <v>199</v>
      </c>
      <c r="AH82" s="148"/>
      <c r="AI82" s="148"/>
      <c r="AJ82" s="148"/>
      <c r="AK82" s="148"/>
      <c r="AL82" s="148"/>
      <c r="AM82" s="148"/>
      <c r="AN82" s="148"/>
      <c r="AO82" s="148"/>
      <c r="AP82" s="148"/>
      <c r="AQ82" s="148"/>
      <c r="AR82" s="148"/>
      <c r="AS82" s="148"/>
      <c r="AT82" s="148"/>
      <c r="AU82" s="148"/>
      <c r="AV82" s="148"/>
      <c r="AW82" s="148"/>
      <c r="AX82" s="148"/>
      <c r="AY82" s="148"/>
      <c r="AZ82" s="148"/>
      <c r="BA82" s="148"/>
      <c r="BB82" s="148"/>
      <c r="BC82" s="148"/>
      <c r="BD82" s="148"/>
      <c r="BE82" s="148"/>
      <c r="BF82" s="148"/>
      <c r="BG82" s="148"/>
      <c r="BH82" s="148"/>
    </row>
    <row r="83" spans="1:60" ht="22.5" outlineLevel="2" x14ac:dyDescent="0.2">
      <c r="A83" s="155"/>
      <c r="B83" s="156"/>
      <c r="C83" s="247" t="s">
        <v>408</v>
      </c>
      <c r="D83" s="248"/>
      <c r="E83" s="248"/>
      <c r="F83" s="248"/>
      <c r="G83" s="248"/>
      <c r="H83" s="158"/>
      <c r="I83" s="158"/>
      <c r="J83" s="158"/>
      <c r="K83" s="158"/>
      <c r="L83" s="158"/>
      <c r="M83" s="158"/>
      <c r="N83" s="157"/>
      <c r="O83" s="157"/>
      <c r="P83" s="157"/>
      <c r="Q83" s="157"/>
      <c r="R83" s="158"/>
      <c r="S83" s="158"/>
      <c r="T83" s="158"/>
      <c r="U83" s="158"/>
      <c r="V83" s="158"/>
      <c r="W83" s="158"/>
      <c r="X83" s="158"/>
      <c r="Y83" s="158"/>
      <c r="Z83" s="148"/>
      <c r="AA83" s="148"/>
      <c r="AB83" s="148"/>
      <c r="AC83" s="148"/>
      <c r="AD83" s="148"/>
      <c r="AE83" s="148"/>
      <c r="AF83" s="148"/>
      <c r="AG83" s="148" t="s">
        <v>201</v>
      </c>
      <c r="AH83" s="148"/>
      <c r="AI83" s="148"/>
      <c r="AJ83" s="148"/>
      <c r="AK83" s="148"/>
      <c r="AL83" s="148"/>
      <c r="AM83" s="148"/>
      <c r="AN83" s="148"/>
      <c r="AO83" s="148"/>
      <c r="AP83" s="148"/>
      <c r="AQ83" s="148"/>
      <c r="AR83" s="148"/>
      <c r="AS83" s="148"/>
      <c r="AT83" s="148"/>
      <c r="AU83" s="148"/>
      <c r="AV83" s="148"/>
      <c r="AW83" s="148"/>
      <c r="AX83" s="148"/>
      <c r="AY83" s="148"/>
      <c r="AZ83" s="148"/>
      <c r="BA83" s="176" t="str">
        <f>C83</f>
        <v>na vzdálenost od hladiny vody v jímce po výšku roviny proložené osou nejvyššího bodu výtlačného potrubí. Včetně odpadní potrubí v délce do 20 m.</v>
      </c>
      <c r="BB83" s="148"/>
      <c r="BC83" s="148"/>
      <c r="BD83" s="148"/>
      <c r="BE83" s="148"/>
      <c r="BF83" s="148"/>
      <c r="BG83" s="148"/>
      <c r="BH83" s="148"/>
    </row>
    <row r="84" spans="1:60" ht="22.5" outlineLevel="1" x14ac:dyDescent="0.2">
      <c r="A84" s="169">
        <v>44</v>
      </c>
      <c r="B84" s="170" t="s">
        <v>409</v>
      </c>
      <c r="C84" s="185" t="s">
        <v>410</v>
      </c>
      <c r="D84" s="171" t="s">
        <v>411</v>
      </c>
      <c r="E84" s="172">
        <v>5</v>
      </c>
      <c r="F84" s="173"/>
      <c r="G84" s="174">
        <f>ROUND(E84*F84,2)</f>
        <v>0</v>
      </c>
      <c r="H84" s="173"/>
      <c r="I84" s="174">
        <f>ROUND(E84*H84,2)</f>
        <v>0</v>
      </c>
      <c r="J84" s="173"/>
      <c r="K84" s="174">
        <f>ROUND(E84*J84,2)</f>
        <v>0</v>
      </c>
      <c r="L84" s="174">
        <v>21</v>
      </c>
      <c r="M84" s="174">
        <f>G84*(1+L84/100)</f>
        <v>0</v>
      </c>
      <c r="N84" s="172">
        <v>0</v>
      </c>
      <c r="O84" s="172">
        <f>ROUND(E84*N84,2)</f>
        <v>0</v>
      </c>
      <c r="P84" s="172">
        <v>0</v>
      </c>
      <c r="Q84" s="172">
        <f>ROUND(E84*P84,2)</f>
        <v>0</v>
      </c>
      <c r="R84" s="174" t="s">
        <v>194</v>
      </c>
      <c r="S84" s="174" t="s">
        <v>195</v>
      </c>
      <c r="T84" s="175" t="s">
        <v>196</v>
      </c>
      <c r="U84" s="158">
        <v>0</v>
      </c>
      <c r="V84" s="158">
        <f>ROUND(E84*U84,2)</f>
        <v>0</v>
      </c>
      <c r="W84" s="158"/>
      <c r="X84" s="158" t="s">
        <v>197</v>
      </c>
      <c r="Y84" s="158" t="s">
        <v>198</v>
      </c>
      <c r="Z84" s="148"/>
      <c r="AA84" s="148"/>
      <c r="AB84" s="148"/>
      <c r="AC84" s="148"/>
      <c r="AD84" s="148"/>
      <c r="AE84" s="148"/>
      <c r="AF84" s="148"/>
      <c r="AG84" s="148" t="s">
        <v>199</v>
      </c>
      <c r="AH84" s="148"/>
      <c r="AI84" s="148"/>
      <c r="AJ84" s="148"/>
      <c r="AK84" s="148"/>
      <c r="AL84" s="148"/>
      <c r="AM84" s="148"/>
      <c r="AN84" s="148"/>
      <c r="AO84" s="148"/>
      <c r="AP84" s="148"/>
      <c r="AQ84" s="148"/>
      <c r="AR84" s="148"/>
      <c r="AS84" s="148"/>
      <c r="AT84" s="148"/>
      <c r="AU84" s="148"/>
      <c r="AV84" s="148"/>
      <c r="AW84" s="148"/>
      <c r="AX84" s="148"/>
      <c r="AY84" s="148"/>
      <c r="AZ84" s="148"/>
      <c r="BA84" s="148"/>
      <c r="BB84" s="148"/>
      <c r="BC84" s="148"/>
      <c r="BD84" s="148"/>
      <c r="BE84" s="148"/>
      <c r="BF84" s="148"/>
      <c r="BG84" s="148"/>
      <c r="BH84" s="148"/>
    </row>
    <row r="85" spans="1:60" ht="22.5" outlineLevel="2" x14ac:dyDescent="0.2">
      <c r="A85" s="155"/>
      <c r="B85" s="156"/>
      <c r="C85" s="247" t="s">
        <v>412</v>
      </c>
      <c r="D85" s="248"/>
      <c r="E85" s="248"/>
      <c r="F85" s="248"/>
      <c r="G85" s="248"/>
      <c r="H85" s="158"/>
      <c r="I85" s="158"/>
      <c r="J85" s="158"/>
      <c r="K85" s="158"/>
      <c r="L85" s="158"/>
      <c r="M85" s="158"/>
      <c r="N85" s="157"/>
      <c r="O85" s="157"/>
      <c r="P85" s="157"/>
      <c r="Q85" s="157"/>
      <c r="R85" s="158"/>
      <c r="S85" s="158"/>
      <c r="T85" s="158"/>
      <c r="U85" s="158"/>
      <c r="V85" s="158"/>
      <c r="W85" s="158"/>
      <c r="X85" s="158"/>
      <c r="Y85" s="158"/>
      <c r="Z85" s="148"/>
      <c r="AA85" s="148"/>
      <c r="AB85" s="148"/>
      <c r="AC85" s="148"/>
      <c r="AD85" s="148"/>
      <c r="AE85" s="148"/>
      <c r="AF85" s="148"/>
      <c r="AG85" s="148" t="s">
        <v>201</v>
      </c>
      <c r="AH85" s="148"/>
      <c r="AI85" s="148"/>
      <c r="AJ85" s="148"/>
      <c r="AK85" s="148"/>
      <c r="AL85" s="148"/>
      <c r="AM85" s="148"/>
      <c r="AN85" s="148"/>
      <c r="AO85" s="148"/>
      <c r="AP85" s="148"/>
      <c r="AQ85" s="148"/>
      <c r="AR85" s="148"/>
      <c r="AS85" s="148"/>
      <c r="AT85" s="148"/>
      <c r="AU85" s="148"/>
      <c r="AV85" s="148"/>
      <c r="AW85" s="148"/>
      <c r="AX85" s="148"/>
      <c r="AY85" s="148"/>
      <c r="AZ85" s="148"/>
      <c r="BA85" s="176" t="str">
        <f>C85</f>
        <v>na vzdálenost (výšku) od hladiny vody v jímce po výšku roviny proložené osou nejvyššího bodu výtlačného potrubí. Včetně sacího a výtlačného potrubí, příp. odpadních žlabů, lešení pod čerpadlo a pod potrubí nebo pod odpadní žlaby a záložního zdroje energie.</v>
      </c>
      <c r="BB85" s="148"/>
      <c r="BC85" s="148"/>
      <c r="BD85" s="148"/>
      <c r="BE85" s="148"/>
      <c r="BF85" s="148"/>
      <c r="BG85" s="148"/>
      <c r="BH85" s="148"/>
    </row>
    <row r="86" spans="1:60" x14ac:dyDescent="0.2">
      <c r="A86" s="3"/>
      <c r="B86" s="4"/>
      <c r="C86" s="188"/>
      <c r="D86" s="6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AE86">
        <v>12</v>
      </c>
      <c r="AF86">
        <v>21</v>
      </c>
      <c r="AG86" t="s">
        <v>175</v>
      </c>
    </row>
    <row r="87" spans="1:60" x14ac:dyDescent="0.2">
      <c r="A87" s="151"/>
      <c r="B87" s="152" t="s">
        <v>29</v>
      </c>
      <c r="C87" s="189"/>
      <c r="D87" s="153"/>
      <c r="E87" s="154"/>
      <c r="F87" s="154"/>
      <c r="G87" s="168">
        <f>G8+G23+G26+G29+G35+G39+G42+G50+G53+G60+G63+G65+G68+G71+G74+G79+G81</f>
        <v>0</v>
      </c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AE87">
        <f>SUMIF(L7:L85,AE86,G7:G85)</f>
        <v>0</v>
      </c>
      <c r="AF87">
        <f>SUMIF(L7:L85,AF86,G7:G85)</f>
        <v>0</v>
      </c>
      <c r="AG87" t="s">
        <v>403</v>
      </c>
    </row>
    <row r="88" spans="1:60" x14ac:dyDescent="0.2">
      <c r="C88" s="190"/>
      <c r="D88" s="10"/>
      <c r="AG88" t="s">
        <v>404</v>
      </c>
    </row>
    <row r="89" spans="1:60" x14ac:dyDescent="0.2">
      <c r="D89" s="10"/>
    </row>
    <row r="90" spans="1:60" x14ac:dyDescent="0.2">
      <c r="D90" s="10"/>
    </row>
    <row r="91" spans="1:60" x14ac:dyDescent="0.2">
      <c r="D91" s="10"/>
    </row>
    <row r="92" spans="1:60" x14ac:dyDescent="0.2">
      <c r="D92" s="10"/>
    </row>
    <row r="93" spans="1:60" x14ac:dyDescent="0.2">
      <c r="D93" s="10"/>
    </row>
    <row r="94" spans="1:60" x14ac:dyDescent="0.2">
      <c r="D94" s="10"/>
    </row>
    <row r="95" spans="1:60" x14ac:dyDescent="0.2">
      <c r="D95" s="10"/>
    </row>
    <row r="96" spans="1:60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+vJi36nyEhXZaU4XnwBMsA/lWOJzWsuOrkMZq7D6BihN9xegV3VazBnCMBJjYpC+t0dhgWdYV8L9dL+R1Fru1w==" saltValue="7b9XS8bfJWJmqmOcLsP9xw==" spinCount="100000" sheet="1" formatRows="0"/>
  <mergeCells count="19">
    <mergeCell ref="C55:G55"/>
    <mergeCell ref="A1:G1"/>
    <mergeCell ref="C2:G2"/>
    <mergeCell ref="C3:G3"/>
    <mergeCell ref="C4:G4"/>
    <mergeCell ref="C11:G11"/>
    <mergeCell ref="C13:G13"/>
    <mergeCell ref="C16:G16"/>
    <mergeCell ref="C18:G18"/>
    <mergeCell ref="C21:G21"/>
    <mergeCell ref="C32:G32"/>
    <mergeCell ref="C37:G37"/>
    <mergeCell ref="C85:G85"/>
    <mergeCell ref="C57:G57"/>
    <mergeCell ref="C59:G59"/>
    <mergeCell ref="C62:G62"/>
    <mergeCell ref="C67:G67"/>
    <mergeCell ref="C78:G78"/>
    <mergeCell ref="C83:G83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13</vt:i4>
      </vt:variant>
      <vt:variant>
        <vt:lpstr>Pojmenované oblasti</vt:lpstr>
      </vt:variant>
      <vt:variant>
        <vt:i4>66</vt:i4>
      </vt:variant>
    </vt:vector>
  </HeadingPairs>
  <TitlesOfParts>
    <vt:vector size="79" baseType="lpstr">
      <vt:lpstr>Pokyny pro vyplnění</vt:lpstr>
      <vt:lpstr>Stavba</vt:lpstr>
      <vt:lpstr>VzorPolozky</vt:lpstr>
      <vt:lpstr>01 01.01 Pol</vt:lpstr>
      <vt:lpstr>02 02.01 Pol</vt:lpstr>
      <vt:lpstr>03 03.01 Pol</vt:lpstr>
      <vt:lpstr>04 04.01 Pol</vt:lpstr>
      <vt:lpstr>05 05.01 Pol</vt:lpstr>
      <vt:lpstr>06 06.01 Pol</vt:lpstr>
      <vt:lpstr>07 07.01 Pol</vt:lpstr>
      <vt:lpstr>07 07.02 Pol</vt:lpstr>
      <vt:lpstr>08 08.01 Pol</vt:lpstr>
      <vt:lpstr>09 09.01 Pol</vt:lpstr>
      <vt:lpstr>Stavba!CelkemDPHVypocet</vt:lpstr>
      <vt:lpstr>CenaCelkem</vt:lpstr>
      <vt:lpstr>CenaCelkemBezDPH</vt:lpstr>
      <vt:lpstr>Stavba!CenaCelkemVypocet</vt:lpstr>
      <vt:lpstr>cisloobjektu</vt:lpstr>
      <vt:lpstr>Stavba!CisloStavby</vt:lpstr>
      <vt:lpstr>CisloStavebnihoRozpoctu</vt:lpstr>
      <vt:lpstr>dadresa</vt:lpstr>
      <vt:lpstr>Stavba!DIČ</vt:lpstr>
      <vt:lpstr>dmisto</vt:lpstr>
      <vt:lpstr>DPHSni</vt:lpstr>
      <vt:lpstr>DPHZakl</vt:lpstr>
      <vt:lpstr>Stavba!dpsc</vt:lpstr>
      <vt:lpstr>Stavba!IČO</vt:lpstr>
      <vt:lpstr>Mena</vt:lpstr>
      <vt:lpstr>MistoStavby</vt:lpstr>
      <vt:lpstr>nazevobjektu</vt:lpstr>
      <vt:lpstr>Stavba!NazevStavby</vt:lpstr>
      <vt:lpstr>NazevStavebnihoRozpoctu</vt:lpstr>
      <vt:lpstr>'01 01.01 Pol'!Názvy_tisku</vt:lpstr>
      <vt:lpstr>'02 02.01 Pol'!Názvy_tisku</vt:lpstr>
      <vt:lpstr>'03 03.01 Pol'!Názvy_tisku</vt:lpstr>
      <vt:lpstr>'04 04.01 Pol'!Názvy_tisku</vt:lpstr>
      <vt:lpstr>'05 05.01 Pol'!Názvy_tisku</vt:lpstr>
      <vt:lpstr>'06 06.01 Pol'!Názvy_tisku</vt:lpstr>
      <vt:lpstr>'07 07.01 Pol'!Názvy_tisku</vt:lpstr>
      <vt:lpstr>'07 07.02 Pol'!Názvy_tisku</vt:lpstr>
      <vt:lpstr>'08 08.01 Pol'!Názvy_tisku</vt:lpstr>
      <vt:lpstr>'09 09.01 Pol'!Názvy_tisku</vt:lpstr>
      <vt:lpstr>oadresa</vt:lpstr>
      <vt:lpstr>Stavba!Objednatel</vt:lpstr>
      <vt:lpstr>Stavba!Objekt</vt:lpstr>
      <vt:lpstr>'01 01.01 Pol'!Oblast_tisku</vt:lpstr>
      <vt:lpstr>'02 02.01 Pol'!Oblast_tisku</vt:lpstr>
      <vt:lpstr>'03 03.01 Pol'!Oblast_tisku</vt:lpstr>
      <vt:lpstr>'04 04.01 Pol'!Oblast_tisku</vt:lpstr>
      <vt:lpstr>'05 05.01 Pol'!Oblast_tisku</vt:lpstr>
      <vt:lpstr>'06 06.01 Pol'!Oblast_tisku</vt:lpstr>
      <vt:lpstr>'07 07.01 Pol'!Oblast_tisku</vt:lpstr>
      <vt:lpstr>'07 07.02 Pol'!Oblast_tisku</vt:lpstr>
      <vt:lpstr>'08 08.01 Pol'!Oblast_tisku</vt:lpstr>
      <vt:lpstr>'09 09.01 Pol'!Oblast_tisku</vt:lpstr>
      <vt:lpstr>Stavba!Oblast_tisku</vt:lpstr>
      <vt:lpstr>Stavba!odic</vt:lpstr>
      <vt:lpstr>Stavba!oico</vt:lpstr>
      <vt:lpstr>Stavba!omisto</vt:lpstr>
      <vt:lpstr>Stavba!onazev</vt:lpstr>
      <vt:lpstr>Stavba!opsc</vt:lpstr>
      <vt:lpstr>padresa</vt:lpstr>
      <vt:lpstr>pdic</vt:lpstr>
      <vt:lpstr>pico</vt:lpstr>
      <vt:lpstr>pmisto</vt:lpstr>
      <vt:lpstr>PoptavkaID</vt:lpstr>
      <vt:lpstr>pPSC</vt:lpstr>
      <vt:lpstr>Projektant</vt:lpstr>
      <vt:lpstr>Stavba!SazbaDPH1</vt:lpstr>
      <vt:lpstr>Stavba!SazbaDPH2</vt:lpstr>
      <vt:lpstr>Vypracoval</vt:lpstr>
      <vt:lpstr>ZakladDPHSni</vt:lpstr>
      <vt:lpstr>Stavba!ZakladDPHSniVypocet</vt:lpstr>
      <vt:lpstr>ZakladDPHZakl</vt:lpstr>
      <vt:lpstr>Stavba!ZakladDPHZaklVypocet</vt:lpstr>
      <vt:lpstr>ZaObjednatele</vt:lpstr>
      <vt:lpstr>Zaokrouhleni</vt:lpstr>
      <vt:lpstr>ZaZhotovitele</vt:lpstr>
      <vt:lpstr>Zhotovitel</vt:lpstr>
    </vt:vector>
  </TitlesOfParts>
  <Company>RTS, a.s.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Pavel Darebníček</dc:creator>
  <cp:lastModifiedBy>Pavel Darebníček</cp:lastModifiedBy>
  <cp:lastPrinted>2019-03-19T12:27:02Z</cp:lastPrinted>
  <dcterms:created xsi:type="dcterms:W3CDTF">2009-04-08T07:15:50Z</dcterms:created>
  <dcterms:modified xsi:type="dcterms:W3CDTF">2025-03-17T09:33:57Z</dcterms:modified>
</cp:coreProperties>
</file>